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201901 - MŠ Topol 60 - Re..."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'201901 - MŠ Topol 60 - Re...'!$C$105:$K$752</definedName>
    <definedName name="_xlnm.Print_Area" localSheetId="1">'201901 - MŠ Topol 60 - Re...'!$C$4:$J$37,'201901 - MŠ Topol 60 - Re...'!$C$43:$J$89,'201901 - MŠ Topol 60 - Re...'!$C$95:$K$752</definedName>
    <definedName name="_xlnm.Print_Titles" localSheetId="1">'201901 - MŠ Topol 60 - Re...'!$105:$105</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r="J35"/>
  <c r="J34"/>
  <c i="1" r="AY55"/>
  <c i="2" r="J33"/>
  <c i="1" r="AX55"/>
  <c i="2" r="BI751"/>
  <c r="BH751"/>
  <c r="BG751"/>
  <c r="BF751"/>
  <c r="T751"/>
  <c r="R751"/>
  <c r="P751"/>
  <c r="BK751"/>
  <c r="J751"/>
  <c r="BE751"/>
  <c r="BI747"/>
  <c r="BH747"/>
  <c r="BG747"/>
  <c r="BF747"/>
  <c r="T747"/>
  <c r="T746"/>
  <c r="R747"/>
  <c r="R746"/>
  <c r="P747"/>
  <c r="P746"/>
  <c r="BK747"/>
  <c r="BK746"/>
  <c r="J746"/>
  <c r="J747"/>
  <c r="BE747"/>
  <c r="J88"/>
  <c r="BI738"/>
  <c r="BH738"/>
  <c r="BG738"/>
  <c r="BF738"/>
  <c r="T738"/>
  <c r="R738"/>
  <c r="P738"/>
  <c r="BK738"/>
  <c r="J738"/>
  <c r="BE738"/>
  <c r="BI736"/>
  <c r="BH736"/>
  <c r="BG736"/>
  <c r="BF736"/>
  <c r="T736"/>
  <c r="T735"/>
  <c r="R736"/>
  <c r="R735"/>
  <c r="P736"/>
  <c r="P735"/>
  <c r="BK736"/>
  <c r="BK735"/>
  <c r="J735"/>
  <c r="J736"/>
  <c r="BE736"/>
  <c r="J87"/>
  <c r="BI728"/>
  <c r="BH728"/>
  <c r="BG728"/>
  <c r="BF728"/>
  <c r="T728"/>
  <c r="T727"/>
  <c r="R728"/>
  <c r="R727"/>
  <c r="P728"/>
  <c r="P727"/>
  <c r="BK728"/>
  <c r="BK727"/>
  <c r="J727"/>
  <c r="J728"/>
  <c r="BE728"/>
  <c r="J86"/>
  <c r="BI726"/>
  <c r="BH726"/>
  <c r="BG726"/>
  <c r="BF726"/>
  <c r="T726"/>
  <c r="R726"/>
  <c r="P726"/>
  <c r="BK726"/>
  <c r="J726"/>
  <c r="BE726"/>
  <c r="BI724"/>
  <c r="BH724"/>
  <c r="BG724"/>
  <c r="BF724"/>
  <c r="T724"/>
  <c r="T723"/>
  <c r="T722"/>
  <c r="R724"/>
  <c r="R723"/>
  <c r="R722"/>
  <c r="P724"/>
  <c r="P723"/>
  <c r="P722"/>
  <c r="BK724"/>
  <c r="BK723"/>
  <c r="J723"/>
  <c r="BK722"/>
  <c r="J722"/>
  <c r="J724"/>
  <c r="BE724"/>
  <c r="J85"/>
  <c r="J84"/>
  <c r="BI715"/>
  <c r="BH715"/>
  <c r="BG715"/>
  <c r="BF715"/>
  <c r="T715"/>
  <c r="R715"/>
  <c r="P715"/>
  <c r="BK715"/>
  <c r="J715"/>
  <c r="BE715"/>
  <c r="BI714"/>
  <c r="BH714"/>
  <c r="BG714"/>
  <c r="BF714"/>
  <c r="T714"/>
  <c r="R714"/>
  <c r="P714"/>
  <c r="BK714"/>
  <c r="J714"/>
  <c r="BE714"/>
  <c r="BI713"/>
  <c r="BH713"/>
  <c r="BG713"/>
  <c r="BF713"/>
  <c r="T713"/>
  <c r="R713"/>
  <c r="P713"/>
  <c r="BK713"/>
  <c r="J713"/>
  <c r="BE713"/>
  <c r="BI711"/>
  <c r="BH711"/>
  <c r="BG711"/>
  <c r="BF711"/>
  <c r="T711"/>
  <c r="R711"/>
  <c r="P711"/>
  <c r="BK711"/>
  <c r="J711"/>
  <c r="BE711"/>
  <c r="BI706"/>
  <c r="BH706"/>
  <c r="BG706"/>
  <c r="BF706"/>
  <c r="T706"/>
  <c r="R706"/>
  <c r="P706"/>
  <c r="BK706"/>
  <c r="J706"/>
  <c r="BE706"/>
  <c r="BI693"/>
  <c r="BH693"/>
  <c r="BG693"/>
  <c r="BF693"/>
  <c r="T693"/>
  <c r="T692"/>
  <c r="R693"/>
  <c r="R692"/>
  <c r="P693"/>
  <c r="P692"/>
  <c r="BK693"/>
  <c r="BK692"/>
  <c r="J692"/>
  <c r="J693"/>
  <c r="BE693"/>
  <c r="J83"/>
  <c r="BI686"/>
  <c r="BH686"/>
  <c r="BG686"/>
  <c r="BF686"/>
  <c r="T686"/>
  <c r="R686"/>
  <c r="P686"/>
  <c r="BK686"/>
  <c r="J686"/>
  <c r="BE686"/>
  <c r="BI684"/>
  <c r="BH684"/>
  <c r="BG684"/>
  <c r="BF684"/>
  <c r="T684"/>
  <c r="R684"/>
  <c r="P684"/>
  <c r="BK684"/>
  <c r="J684"/>
  <c r="BE684"/>
  <c r="BI679"/>
  <c r="BH679"/>
  <c r="BG679"/>
  <c r="BF679"/>
  <c r="T679"/>
  <c r="T678"/>
  <c r="R679"/>
  <c r="R678"/>
  <c r="P679"/>
  <c r="P678"/>
  <c r="BK679"/>
  <c r="BK678"/>
  <c r="J678"/>
  <c r="J679"/>
  <c r="BE679"/>
  <c r="J82"/>
  <c r="BI677"/>
  <c r="BH677"/>
  <c r="BG677"/>
  <c r="BF677"/>
  <c r="T677"/>
  <c r="R677"/>
  <c r="P677"/>
  <c r="BK677"/>
  <c r="J677"/>
  <c r="BE677"/>
  <c r="BI676"/>
  <c r="BH676"/>
  <c r="BG676"/>
  <c r="BF676"/>
  <c r="T676"/>
  <c r="R676"/>
  <c r="P676"/>
  <c r="BK676"/>
  <c r="J676"/>
  <c r="BE676"/>
  <c r="BI663"/>
  <c r="BH663"/>
  <c r="BG663"/>
  <c r="BF663"/>
  <c r="T663"/>
  <c r="R663"/>
  <c r="P663"/>
  <c r="BK663"/>
  <c r="J663"/>
  <c r="BE663"/>
  <c r="BI646"/>
  <c r="BH646"/>
  <c r="BG646"/>
  <c r="BF646"/>
  <c r="T646"/>
  <c r="R646"/>
  <c r="P646"/>
  <c r="BK646"/>
  <c r="J646"/>
  <c r="BE646"/>
  <c r="BI636"/>
  <c r="BH636"/>
  <c r="BG636"/>
  <c r="BF636"/>
  <c r="T636"/>
  <c r="R636"/>
  <c r="P636"/>
  <c r="BK636"/>
  <c r="J636"/>
  <c r="BE636"/>
  <c r="BI625"/>
  <c r="BH625"/>
  <c r="BG625"/>
  <c r="BF625"/>
  <c r="T625"/>
  <c r="R625"/>
  <c r="P625"/>
  <c r="BK625"/>
  <c r="J625"/>
  <c r="BE625"/>
  <c r="BI613"/>
  <c r="BH613"/>
  <c r="BG613"/>
  <c r="BF613"/>
  <c r="T613"/>
  <c r="R613"/>
  <c r="P613"/>
  <c r="BK613"/>
  <c r="J613"/>
  <c r="BE613"/>
  <c r="BI611"/>
  <c r="BH611"/>
  <c r="BG611"/>
  <c r="BF611"/>
  <c r="T611"/>
  <c r="R611"/>
  <c r="P611"/>
  <c r="BK611"/>
  <c r="J611"/>
  <c r="BE611"/>
  <c r="BI594"/>
  <c r="BH594"/>
  <c r="BG594"/>
  <c r="BF594"/>
  <c r="T594"/>
  <c r="R594"/>
  <c r="P594"/>
  <c r="BK594"/>
  <c r="J594"/>
  <c r="BE594"/>
  <c r="BI593"/>
  <c r="BH593"/>
  <c r="BG593"/>
  <c r="BF593"/>
  <c r="T593"/>
  <c r="R593"/>
  <c r="P593"/>
  <c r="BK593"/>
  <c r="J593"/>
  <c r="BE593"/>
  <c r="BI592"/>
  <c r="BH592"/>
  <c r="BG592"/>
  <c r="BF592"/>
  <c r="T592"/>
  <c r="R592"/>
  <c r="P592"/>
  <c r="BK592"/>
  <c r="J592"/>
  <c r="BE592"/>
  <c r="BI588"/>
  <c r="BH588"/>
  <c r="BG588"/>
  <c r="BF588"/>
  <c r="T588"/>
  <c r="T587"/>
  <c r="R588"/>
  <c r="R587"/>
  <c r="P588"/>
  <c r="P587"/>
  <c r="BK588"/>
  <c r="BK587"/>
  <c r="J587"/>
  <c r="J588"/>
  <c r="BE588"/>
  <c r="J81"/>
  <c r="BI586"/>
  <c r="BH586"/>
  <c r="BG586"/>
  <c r="BF586"/>
  <c r="T586"/>
  <c r="R586"/>
  <c r="P586"/>
  <c r="BK586"/>
  <c r="J586"/>
  <c r="BE586"/>
  <c r="BI585"/>
  <c r="BH585"/>
  <c r="BG585"/>
  <c r="BF585"/>
  <c r="T585"/>
  <c r="R585"/>
  <c r="P585"/>
  <c r="BK585"/>
  <c r="J585"/>
  <c r="BE585"/>
  <c r="BI583"/>
  <c r="BH583"/>
  <c r="BG583"/>
  <c r="BF583"/>
  <c r="T583"/>
  <c r="R583"/>
  <c r="P583"/>
  <c r="BK583"/>
  <c r="J583"/>
  <c r="BE583"/>
  <c r="BI581"/>
  <c r="BH581"/>
  <c r="BG581"/>
  <c r="BF581"/>
  <c r="T581"/>
  <c r="R581"/>
  <c r="P581"/>
  <c r="BK581"/>
  <c r="J581"/>
  <c r="BE581"/>
  <c r="BI580"/>
  <c r="BH580"/>
  <c r="BG580"/>
  <c r="BF580"/>
  <c r="T580"/>
  <c r="T579"/>
  <c r="R580"/>
  <c r="R579"/>
  <c r="P580"/>
  <c r="P579"/>
  <c r="BK580"/>
  <c r="BK579"/>
  <c r="J579"/>
  <c r="J580"/>
  <c r="BE580"/>
  <c r="J80"/>
  <c r="BI578"/>
  <c r="BH578"/>
  <c r="BG578"/>
  <c r="BF578"/>
  <c r="T578"/>
  <c r="R578"/>
  <c r="P578"/>
  <c r="BK578"/>
  <c r="J578"/>
  <c r="BE578"/>
  <c r="BI577"/>
  <c r="BH577"/>
  <c r="BG577"/>
  <c r="BF577"/>
  <c r="T577"/>
  <c r="R577"/>
  <c r="P577"/>
  <c r="BK577"/>
  <c r="J577"/>
  <c r="BE577"/>
  <c r="BI575"/>
  <c r="BH575"/>
  <c r="BG575"/>
  <c r="BF575"/>
  <c r="T575"/>
  <c r="R575"/>
  <c r="P575"/>
  <c r="BK575"/>
  <c r="J575"/>
  <c r="BE575"/>
  <c r="BI573"/>
  <c r="BH573"/>
  <c r="BG573"/>
  <c r="BF573"/>
  <c r="T573"/>
  <c r="R573"/>
  <c r="P573"/>
  <c r="BK573"/>
  <c r="J573"/>
  <c r="BE573"/>
  <c r="BI571"/>
  <c r="BH571"/>
  <c r="BG571"/>
  <c r="BF571"/>
  <c r="T571"/>
  <c r="R571"/>
  <c r="P571"/>
  <c r="BK571"/>
  <c r="J571"/>
  <c r="BE571"/>
  <c r="BI569"/>
  <c r="BH569"/>
  <c r="BG569"/>
  <c r="BF569"/>
  <c r="T569"/>
  <c r="R569"/>
  <c r="P569"/>
  <c r="BK569"/>
  <c r="J569"/>
  <c r="BE569"/>
  <c r="BI565"/>
  <c r="BH565"/>
  <c r="BG565"/>
  <c r="BF565"/>
  <c r="T565"/>
  <c r="R565"/>
  <c r="P565"/>
  <c r="BK565"/>
  <c r="J565"/>
  <c r="BE565"/>
  <c r="BI557"/>
  <c r="BH557"/>
  <c r="BG557"/>
  <c r="BF557"/>
  <c r="T557"/>
  <c r="R557"/>
  <c r="P557"/>
  <c r="BK557"/>
  <c r="J557"/>
  <c r="BE557"/>
  <c r="BI556"/>
  <c r="BH556"/>
  <c r="BG556"/>
  <c r="BF556"/>
  <c r="T556"/>
  <c r="R556"/>
  <c r="P556"/>
  <c r="BK556"/>
  <c r="J556"/>
  <c r="BE556"/>
  <c r="BI555"/>
  <c r="BH555"/>
  <c r="BG555"/>
  <c r="BF555"/>
  <c r="T555"/>
  <c r="R555"/>
  <c r="P555"/>
  <c r="BK555"/>
  <c r="J555"/>
  <c r="BE555"/>
  <c r="BI554"/>
  <c r="BH554"/>
  <c r="BG554"/>
  <c r="BF554"/>
  <c r="T554"/>
  <c r="R554"/>
  <c r="P554"/>
  <c r="BK554"/>
  <c r="J554"/>
  <c r="BE554"/>
  <c r="BI552"/>
  <c r="BH552"/>
  <c r="BG552"/>
  <c r="BF552"/>
  <c r="T552"/>
  <c r="T551"/>
  <c r="R552"/>
  <c r="R551"/>
  <c r="P552"/>
  <c r="P551"/>
  <c r="BK552"/>
  <c r="BK551"/>
  <c r="J551"/>
  <c r="J552"/>
  <c r="BE552"/>
  <c r="J79"/>
  <c r="BI550"/>
  <c r="BH550"/>
  <c r="BG550"/>
  <c r="BF550"/>
  <c r="T550"/>
  <c r="R550"/>
  <c r="P550"/>
  <c r="BK550"/>
  <c r="J550"/>
  <c r="BE550"/>
  <c r="BI549"/>
  <c r="BH549"/>
  <c r="BG549"/>
  <c r="BF549"/>
  <c r="T549"/>
  <c r="R549"/>
  <c r="P549"/>
  <c r="BK549"/>
  <c r="J549"/>
  <c r="BE549"/>
  <c r="BI548"/>
  <c r="BH548"/>
  <c r="BG548"/>
  <c r="BF548"/>
  <c r="T548"/>
  <c r="R548"/>
  <c r="P548"/>
  <c r="BK548"/>
  <c r="J548"/>
  <c r="BE548"/>
  <c r="BI547"/>
  <c r="BH547"/>
  <c r="BG547"/>
  <c r="BF547"/>
  <c r="T547"/>
  <c r="R547"/>
  <c r="P547"/>
  <c r="BK547"/>
  <c r="J547"/>
  <c r="BE547"/>
  <c r="BI546"/>
  <c r="BH546"/>
  <c r="BG546"/>
  <c r="BF546"/>
  <c r="T546"/>
  <c r="R546"/>
  <c r="P546"/>
  <c r="BK546"/>
  <c r="J546"/>
  <c r="BE546"/>
  <c r="BI545"/>
  <c r="BH545"/>
  <c r="BG545"/>
  <c r="BF545"/>
  <c r="T545"/>
  <c r="R545"/>
  <c r="P545"/>
  <c r="BK545"/>
  <c r="J545"/>
  <c r="BE545"/>
  <c r="BI544"/>
  <c r="BH544"/>
  <c r="BG544"/>
  <c r="BF544"/>
  <c r="T544"/>
  <c r="R544"/>
  <c r="P544"/>
  <c r="BK544"/>
  <c r="J544"/>
  <c r="BE544"/>
  <c r="BI543"/>
  <c r="BH543"/>
  <c r="BG543"/>
  <c r="BF543"/>
  <c r="T543"/>
  <c r="R543"/>
  <c r="P543"/>
  <c r="BK543"/>
  <c r="J543"/>
  <c r="BE543"/>
  <c r="BI542"/>
  <c r="BH542"/>
  <c r="BG542"/>
  <c r="BF542"/>
  <c r="T542"/>
  <c r="R542"/>
  <c r="P542"/>
  <c r="BK542"/>
  <c r="J542"/>
  <c r="BE542"/>
  <c r="BI541"/>
  <c r="BH541"/>
  <c r="BG541"/>
  <c r="BF541"/>
  <c r="T541"/>
  <c r="R541"/>
  <c r="P541"/>
  <c r="BK541"/>
  <c r="J541"/>
  <c r="BE541"/>
  <c r="BI540"/>
  <c r="BH540"/>
  <c r="BG540"/>
  <c r="BF540"/>
  <c r="T540"/>
  <c r="R540"/>
  <c r="P540"/>
  <c r="BK540"/>
  <c r="J540"/>
  <c r="BE540"/>
  <c r="BI538"/>
  <c r="BH538"/>
  <c r="BG538"/>
  <c r="BF538"/>
  <c r="T538"/>
  <c r="R538"/>
  <c r="P538"/>
  <c r="BK538"/>
  <c r="J538"/>
  <c r="BE538"/>
  <c r="BI533"/>
  <c r="BH533"/>
  <c r="BG533"/>
  <c r="BF533"/>
  <c r="T533"/>
  <c r="T532"/>
  <c r="R533"/>
  <c r="R532"/>
  <c r="P533"/>
  <c r="P532"/>
  <c r="BK533"/>
  <c r="BK532"/>
  <c r="J532"/>
  <c r="J533"/>
  <c r="BE533"/>
  <c r="J78"/>
  <c r="BI531"/>
  <c r="BH531"/>
  <c r="BG531"/>
  <c r="BF531"/>
  <c r="T531"/>
  <c r="R531"/>
  <c r="P531"/>
  <c r="BK531"/>
  <c r="J531"/>
  <c r="BE531"/>
  <c r="BI530"/>
  <c r="BH530"/>
  <c r="BG530"/>
  <c r="BF530"/>
  <c r="T530"/>
  <c r="R530"/>
  <c r="P530"/>
  <c r="BK530"/>
  <c r="J530"/>
  <c r="BE530"/>
  <c r="BI528"/>
  <c r="BH528"/>
  <c r="BG528"/>
  <c r="BF528"/>
  <c r="T528"/>
  <c r="R528"/>
  <c r="P528"/>
  <c r="BK528"/>
  <c r="J528"/>
  <c r="BE528"/>
  <c r="BI526"/>
  <c r="BH526"/>
  <c r="BG526"/>
  <c r="BF526"/>
  <c r="T526"/>
  <c r="R526"/>
  <c r="P526"/>
  <c r="BK526"/>
  <c r="J526"/>
  <c r="BE526"/>
  <c r="BI521"/>
  <c r="BH521"/>
  <c r="BG521"/>
  <c r="BF521"/>
  <c r="T521"/>
  <c r="R521"/>
  <c r="P521"/>
  <c r="BK521"/>
  <c r="J521"/>
  <c r="BE521"/>
  <c r="BI520"/>
  <c r="BH520"/>
  <c r="BG520"/>
  <c r="BF520"/>
  <c r="T520"/>
  <c r="R520"/>
  <c r="P520"/>
  <c r="BK520"/>
  <c r="J520"/>
  <c r="BE520"/>
  <c r="BI518"/>
  <c r="BH518"/>
  <c r="BG518"/>
  <c r="BF518"/>
  <c r="T518"/>
  <c r="R518"/>
  <c r="P518"/>
  <c r="BK518"/>
  <c r="J518"/>
  <c r="BE518"/>
  <c r="BI515"/>
  <c r="BH515"/>
  <c r="BG515"/>
  <c r="BF515"/>
  <c r="T515"/>
  <c r="T514"/>
  <c r="R515"/>
  <c r="R514"/>
  <c r="P515"/>
  <c r="P514"/>
  <c r="BK515"/>
  <c r="BK514"/>
  <c r="J514"/>
  <c r="J515"/>
  <c r="BE515"/>
  <c r="J77"/>
  <c r="BI513"/>
  <c r="BH513"/>
  <c r="BG513"/>
  <c r="BF513"/>
  <c r="T513"/>
  <c r="R513"/>
  <c r="P513"/>
  <c r="BK513"/>
  <c r="J513"/>
  <c r="BE513"/>
  <c r="BI510"/>
  <c r="BH510"/>
  <c r="BG510"/>
  <c r="BF510"/>
  <c r="T510"/>
  <c r="T509"/>
  <c r="R510"/>
  <c r="R509"/>
  <c r="P510"/>
  <c r="P509"/>
  <c r="BK510"/>
  <c r="BK509"/>
  <c r="J509"/>
  <c r="J510"/>
  <c r="BE510"/>
  <c r="J76"/>
  <c r="BI508"/>
  <c r="BH508"/>
  <c r="BG508"/>
  <c r="BF508"/>
  <c r="T508"/>
  <c r="T507"/>
  <c r="R508"/>
  <c r="R507"/>
  <c r="P508"/>
  <c r="P507"/>
  <c r="BK508"/>
  <c r="BK507"/>
  <c r="J507"/>
  <c r="J508"/>
  <c r="BE508"/>
  <c r="J75"/>
  <c r="BI506"/>
  <c r="BH506"/>
  <c r="BG506"/>
  <c r="BF506"/>
  <c r="T506"/>
  <c r="T505"/>
  <c r="R506"/>
  <c r="R505"/>
  <c r="P506"/>
  <c r="P505"/>
  <c r="BK506"/>
  <c r="BK505"/>
  <c r="J505"/>
  <c r="J506"/>
  <c r="BE506"/>
  <c r="J74"/>
  <c r="BI504"/>
  <c r="BH504"/>
  <c r="BG504"/>
  <c r="BF504"/>
  <c r="T504"/>
  <c r="T503"/>
  <c r="R504"/>
  <c r="R503"/>
  <c r="P504"/>
  <c r="P503"/>
  <c r="BK504"/>
  <c r="BK503"/>
  <c r="J503"/>
  <c r="J504"/>
  <c r="BE504"/>
  <c r="J73"/>
  <c r="BI502"/>
  <c r="BH502"/>
  <c r="BG502"/>
  <c r="BF502"/>
  <c r="T502"/>
  <c r="T501"/>
  <c r="R502"/>
  <c r="R501"/>
  <c r="P502"/>
  <c r="P501"/>
  <c r="BK502"/>
  <c r="BK501"/>
  <c r="J501"/>
  <c r="J502"/>
  <c r="BE502"/>
  <c r="J72"/>
  <c r="BI500"/>
  <c r="BH500"/>
  <c r="BG500"/>
  <c r="BF500"/>
  <c r="T500"/>
  <c r="R500"/>
  <c r="P500"/>
  <c r="BK500"/>
  <c r="J500"/>
  <c r="BE500"/>
  <c r="BI499"/>
  <c r="BH499"/>
  <c r="BG499"/>
  <c r="BF499"/>
  <c r="T499"/>
  <c r="R499"/>
  <c r="P499"/>
  <c r="BK499"/>
  <c r="J499"/>
  <c r="BE499"/>
  <c r="BI497"/>
  <c r="BH497"/>
  <c r="BG497"/>
  <c r="BF497"/>
  <c r="T497"/>
  <c r="R497"/>
  <c r="P497"/>
  <c r="BK497"/>
  <c r="J497"/>
  <c r="BE497"/>
  <c r="BI495"/>
  <c r="BH495"/>
  <c r="BG495"/>
  <c r="BF495"/>
  <c r="T495"/>
  <c r="T494"/>
  <c r="R495"/>
  <c r="R494"/>
  <c r="P495"/>
  <c r="P494"/>
  <c r="BK495"/>
  <c r="BK494"/>
  <c r="J494"/>
  <c r="J495"/>
  <c r="BE495"/>
  <c r="J71"/>
  <c r="BI493"/>
  <c r="BH493"/>
  <c r="BG493"/>
  <c r="BF493"/>
  <c r="T493"/>
  <c r="R493"/>
  <c r="P493"/>
  <c r="BK493"/>
  <c r="J493"/>
  <c r="BE493"/>
  <c r="BI492"/>
  <c r="BH492"/>
  <c r="BG492"/>
  <c r="BF492"/>
  <c r="T492"/>
  <c r="R492"/>
  <c r="P492"/>
  <c r="BK492"/>
  <c r="J492"/>
  <c r="BE492"/>
  <c r="BI490"/>
  <c r="BH490"/>
  <c r="BG490"/>
  <c r="BF490"/>
  <c r="T490"/>
  <c r="R490"/>
  <c r="P490"/>
  <c r="BK490"/>
  <c r="J490"/>
  <c r="BE490"/>
  <c r="BI489"/>
  <c r="BH489"/>
  <c r="BG489"/>
  <c r="BF489"/>
  <c r="T489"/>
  <c r="R489"/>
  <c r="P489"/>
  <c r="BK489"/>
  <c r="J489"/>
  <c r="BE489"/>
  <c r="BI488"/>
  <c r="BH488"/>
  <c r="BG488"/>
  <c r="BF488"/>
  <c r="T488"/>
  <c r="R488"/>
  <c r="P488"/>
  <c r="BK488"/>
  <c r="J488"/>
  <c r="BE488"/>
  <c r="BI486"/>
  <c r="BH486"/>
  <c r="BG486"/>
  <c r="BF486"/>
  <c r="T486"/>
  <c r="R486"/>
  <c r="P486"/>
  <c r="BK486"/>
  <c r="J486"/>
  <c r="BE486"/>
  <c r="BI485"/>
  <c r="BH485"/>
  <c r="BG485"/>
  <c r="BF485"/>
  <c r="T485"/>
  <c r="R485"/>
  <c r="P485"/>
  <c r="BK485"/>
  <c r="J485"/>
  <c r="BE485"/>
  <c r="BI483"/>
  <c r="BH483"/>
  <c r="BG483"/>
  <c r="BF483"/>
  <c r="T483"/>
  <c r="R483"/>
  <c r="P483"/>
  <c r="BK483"/>
  <c r="J483"/>
  <c r="BE483"/>
  <c r="BI480"/>
  <c r="BH480"/>
  <c r="BG480"/>
  <c r="BF480"/>
  <c r="T480"/>
  <c r="R480"/>
  <c r="P480"/>
  <c r="BK480"/>
  <c r="J480"/>
  <c r="BE480"/>
  <c r="BI478"/>
  <c r="BH478"/>
  <c r="BG478"/>
  <c r="BF478"/>
  <c r="T478"/>
  <c r="R478"/>
  <c r="P478"/>
  <c r="BK478"/>
  <c r="J478"/>
  <c r="BE478"/>
  <c r="BI477"/>
  <c r="BH477"/>
  <c r="BG477"/>
  <c r="BF477"/>
  <c r="T477"/>
  <c r="R477"/>
  <c r="P477"/>
  <c r="BK477"/>
  <c r="J477"/>
  <c r="BE477"/>
  <c r="BI475"/>
  <c r="BH475"/>
  <c r="BG475"/>
  <c r="BF475"/>
  <c r="T475"/>
  <c r="R475"/>
  <c r="P475"/>
  <c r="BK475"/>
  <c r="J475"/>
  <c r="BE475"/>
  <c r="BI472"/>
  <c r="BH472"/>
  <c r="BG472"/>
  <c r="BF472"/>
  <c r="T472"/>
  <c r="R472"/>
  <c r="P472"/>
  <c r="BK472"/>
  <c r="J472"/>
  <c r="BE472"/>
  <c r="BI469"/>
  <c r="BH469"/>
  <c r="BG469"/>
  <c r="BF469"/>
  <c r="T469"/>
  <c r="R469"/>
  <c r="P469"/>
  <c r="BK469"/>
  <c r="J469"/>
  <c r="BE469"/>
  <c r="BI466"/>
  <c r="BH466"/>
  <c r="BG466"/>
  <c r="BF466"/>
  <c r="T466"/>
  <c r="T465"/>
  <c r="T464"/>
  <c r="R466"/>
  <c r="R465"/>
  <c r="R464"/>
  <c r="P466"/>
  <c r="P465"/>
  <c r="P464"/>
  <c r="BK466"/>
  <c r="BK465"/>
  <c r="J465"/>
  <c r="BK464"/>
  <c r="J464"/>
  <c r="J466"/>
  <c r="BE466"/>
  <c r="J70"/>
  <c r="J69"/>
  <c r="BI462"/>
  <c r="BH462"/>
  <c r="BG462"/>
  <c r="BF462"/>
  <c r="T462"/>
  <c r="T461"/>
  <c r="R462"/>
  <c r="R461"/>
  <c r="P462"/>
  <c r="P461"/>
  <c r="BK462"/>
  <c r="BK461"/>
  <c r="J461"/>
  <c r="J462"/>
  <c r="BE462"/>
  <c r="J68"/>
  <c r="BI459"/>
  <c r="BH459"/>
  <c r="BG459"/>
  <c r="BF459"/>
  <c r="T459"/>
  <c r="R459"/>
  <c r="P459"/>
  <c r="BK459"/>
  <c r="J459"/>
  <c r="BE459"/>
  <c r="BI457"/>
  <c r="BH457"/>
  <c r="BG457"/>
  <c r="BF457"/>
  <c r="T457"/>
  <c r="R457"/>
  <c r="P457"/>
  <c r="BK457"/>
  <c r="J457"/>
  <c r="BE457"/>
  <c r="BI456"/>
  <c r="BH456"/>
  <c r="BG456"/>
  <c r="BF456"/>
  <c r="T456"/>
  <c r="R456"/>
  <c r="P456"/>
  <c r="BK456"/>
  <c r="J456"/>
  <c r="BE456"/>
  <c r="BI454"/>
  <c r="BH454"/>
  <c r="BG454"/>
  <c r="BF454"/>
  <c r="T454"/>
  <c r="R454"/>
  <c r="P454"/>
  <c r="BK454"/>
  <c r="J454"/>
  <c r="BE454"/>
  <c r="BI453"/>
  <c r="BH453"/>
  <c r="BG453"/>
  <c r="BF453"/>
  <c r="T453"/>
  <c r="R453"/>
  <c r="P453"/>
  <c r="BK453"/>
  <c r="J453"/>
  <c r="BE453"/>
  <c r="BI452"/>
  <c r="BH452"/>
  <c r="BG452"/>
  <c r="BF452"/>
  <c r="T452"/>
  <c r="T451"/>
  <c r="R452"/>
  <c r="R451"/>
  <c r="P452"/>
  <c r="P451"/>
  <c r="BK452"/>
  <c r="BK451"/>
  <c r="J451"/>
  <c r="J452"/>
  <c r="BE452"/>
  <c r="J67"/>
  <c r="BI449"/>
  <c r="BH449"/>
  <c r="BG449"/>
  <c r="BF449"/>
  <c r="T449"/>
  <c r="R449"/>
  <c r="P449"/>
  <c r="BK449"/>
  <c r="J449"/>
  <c r="BE449"/>
  <c r="BI447"/>
  <c r="BH447"/>
  <c r="BG447"/>
  <c r="BF447"/>
  <c r="T447"/>
  <c r="R447"/>
  <c r="P447"/>
  <c r="BK447"/>
  <c r="J447"/>
  <c r="BE447"/>
  <c r="BI445"/>
  <c r="BH445"/>
  <c r="BG445"/>
  <c r="BF445"/>
  <c r="T445"/>
  <c r="R445"/>
  <c r="P445"/>
  <c r="BK445"/>
  <c r="J445"/>
  <c r="BE445"/>
  <c r="BI441"/>
  <c r="BH441"/>
  <c r="BG441"/>
  <c r="BF441"/>
  <c r="T441"/>
  <c r="R441"/>
  <c r="P441"/>
  <c r="BK441"/>
  <c r="J441"/>
  <c r="BE441"/>
  <c r="BI437"/>
  <c r="BH437"/>
  <c r="BG437"/>
  <c r="BF437"/>
  <c r="T437"/>
  <c r="R437"/>
  <c r="P437"/>
  <c r="BK437"/>
  <c r="J437"/>
  <c r="BE437"/>
  <c r="BI433"/>
  <c r="BH433"/>
  <c r="BG433"/>
  <c r="BF433"/>
  <c r="T433"/>
  <c r="R433"/>
  <c r="P433"/>
  <c r="BK433"/>
  <c r="J433"/>
  <c r="BE433"/>
  <c r="BI423"/>
  <c r="BH423"/>
  <c r="BG423"/>
  <c r="BF423"/>
  <c r="T423"/>
  <c r="R423"/>
  <c r="P423"/>
  <c r="BK423"/>
  <c r="J423"/>
  <c r="BE423"/>
  <c r="BI422"/>
  <c r="BH422"/>
  <c r="BG422"/>
  <c r="BF422"/>
  <c r="T422"/>
  <c r="R422"/>
  <c r="P422"/>
  <c r="BK422"/>
  <c r="J422"/>
  <c r="BE422"/>
  <c r="BI415"/>
  <c r="BH415"/>
  <c r="BG415"/>
  <c r="BF415"/>
  <c r="T415"/>
  <c r="R415"/>
  <c r="P415"/>
  <c r="BK415"/>
  <c r="J415"/>
  <c r="BE415"/>
  <c r="BI414"/>
  <c r="BH414"/>
  <c r="BG414"/>
  <c r="BF414"/>
  <c r="T414"/>
  <c r="R414"/>
  <c r="P414"/>
  <c r="BK414"/>
  <c r="J414"/>
  <c r="BE414"/>
  <c r="BI404"/>
  <c r="BH404"/>
  <c r="BG404"/>
  <c r="BF404"/>
  <c r="T404"/>
  <c r="R404"/>
  <c r="P404"/>
  <c r="BK404"/>
  <c r="J404"/>
  <c r="BE404"/>
  <c r="BI401"/>
  <c r="BH401"/>
  <c r="BG401"/>
  <c r="BF401"/>
  <c r="T401"/>
  <c r="R401"/>
  <c r="P401"/>
  <c r="BK401"/>
  <c r="J401"/>
  <c r="BE401"/>
  <c r="BI398"/>
  <c r="BH398"/>
  <c r="BG398"/>
  <c r="BF398"/>
  <c r="T398"/>
  <c r="R398"/>
  <c r="P398"/>
  <c r="BK398"/>
  <c r="J398"/>
  <c r="BE398"/>
  <c r="BI392"/>
  <c r="BH392"/>
  <c r="BG392"/>
  <c r="BF392"/>
  <c r="T392"/>
  <c r="R392"/>
  <c r="P392"/>
  <c r="BK392"/>
  <c r="J392"/>
  <c r="BE392"/>
  <c r="BI390"/>
  <c r="BH390"/>
  <c r="BG390"/>
  <c r="BF390"/>
  <c r="T390"/>
  <c r="R390"/>
  <c r="P390"/>
  <c r="BK390"/>
  <c r="J390"/>
  <c r="BE390"/>
  <c r="BI387"/>
  <c r="BH387"/>
  <c r="BG387"/>
  <c r="BF387"/>
  <c r="T387"/>
  <c r="R387"/>
  <c r="P387"/>
  <c r="BK387"/>
  <c r="J387"/>
  <c r="BE387"/>
  <c r="BI383"/>
  <c r="BH383"/>
  <c r="BG383"/>
  <c r="BF383"/>
  <c r="T383"/>
  <c r="R383"/>
  <c r="P383"/>
  <c r="BK383"/>
  <c r="J383"/>
  <c r="BE383"/>
  <c r="BI379"/>
  <c r="BH379"/>
  <c r="BG379"/>
  <c r="BF379"/>
  <c r="T379"/>
  <c r="R379"/>
  <c r="P379"/>
  <c r="BK379"/>
  <c r="J379"/>
  <c r="BE379"/>
  <c r="BI375"/>
  <c r="BH375"/>
  <c r="BG375"/>
  <c r="BF375"/>
  <c r="T375"/>
  <c r="R375"/>
  <c r="P375"/>
  <c r="BK375"/>
  <c r="J375"/>
  <c r="BE375"/>
  <c r="BI373"/>
  <c r="BH373"/>
  <c r="BG373"/>
  <c r="BF373"/>
  <c r="T373"/>
  <c r="T372"/>
  <c r="R373"/>
  <c r="R372"/>
  <c r="P373"/>
  <c r="P372"/>
  <c r="BK373"/>
  <c r="BK372"/>
  <c r="J372"/>
  <c r="J373"/>
  <c r="BE373"/>
  <c r="J66"/>
  <c r="BI371"/>
  <c r="BH371"/>
  <c r="BG371"/>
  <c r="BF371"/>
  <c r="T371"/>
  <c r="R371"/>
  <c r="P371"/>
  <c r="BK371"/>
  <c r="J371"/>
  <c r="BE371"/>
  <c r="BI370"/>
  <c r="BH370"/>
  <c r="BG370"/>
  <c r="BF370"/>
  <c r="T370"/>
  <c r="R370"/>
  <c r="P370"/>
  <c r="BK370"/>
  <c r="J370"/>
  <c r="BE370"/>
  <c r="BI369"/>
  <c r="BH369"/>
  <c r="BG369"/>
  <c r="BF369"/>
  <c r="T369"/>
  <c r="R369"/>
  <c r="P369"/>
  <c r="BK369"/>
  <c r="J369"/>
  <c r="BE369"/>
  <c r="BI368"/>
  <c r="BH368"/>
  <c r="BG368"/>
  <c r="BF368"/>
  <c r="T368"/>
  <c r="R368"/>
  <c r="P368"/>
  <c r="BK368"/>
  <c r="J368"/>
  <c r="BE368"/>
  <c r="BI367"/>
  <c r="BH367"/>
  <c r="BG367"/>
  <c r="BF367"/>
  <c r="T367"/>
  <c r="R367"/>
  <c r="P367"/>
  <c r="BK367"/>
  <c r="J367"/>
  <c r="BE367"/>
  <c r="BI366"/>
  <c r="BH366"/>
  <c r="BG366"/>
  <c r="BF366"/>
  <c r="T366"/>
  <c r="R366"/>
  <c r="P366"/>
  <c r="BK366"/>
  <c r="J366"/>
  <c r="BE366"/>
  <c r="BI364"/>
  <c r="BH364"/>
  <c r="BG364"/>
  <c r="BF364"/>
  <c r="T364"/>
  <c r="R364"/>
  <c r="P364"/>
  <c r="BK364"/>
  <c r="J364"/>
  <c r="BE364"/>
  <c r="BI358"/>
  <c r="BH358"/>
  <c r="BG358"/>
  <c r="BF358"/>
  <c r="T358"/>
  <c r="T357"/>
  <c r="R358"/>
  <c r="R357"/>
  <c r="P358"/>
  <c r="P357"/>
  <c r="BK358"/>
  <c r="BK357"/>
  <c r="J357"/>
  <c r="J358"/>
  <c r="BE358"/>
  <c r="J65"/>
  <c r="BI352"/>
  <c r="BH352"/>
  <c r="BG352"/>
  <c r="BF352"/>
  <c r="T352"/>
  <c r="T351"/>
  <c r="R352"/>
  <c r="R351"/>
  <c r="P352"/>
  <c r="P351"/>
  <c r="BK352"/>
  <c r="BK351"/>
  <c r="J351"/>
  <c r="J352"/>
  <c r="BE352"/>
  <c r="J64"/>
  <c r="BI349"/>
  <c r="BH349"/>
  <c r="BG349"/>
  <c r="BF349"/>
  <c r="T349"/>
  <c r="R349"/>
  <c r="P349"/>
  <c r="BK349"/>
  <c r="J349"/>
  <c r="BE349"/>
  <c r="BI347"/>
  <c r="BH347"/>
  <c r="BG347"/>
  <c r="BF347"/>
  <c r="T347"/>
  <c r="R347"/>
  <c r="P347"/>
  <c r="BK347"/>
  <c r="J347"/>
  <c r="BE347"/>
  <c r="BI345"/>
  <c r="BH345"/>
  <c r="BG345"/>
  <c r="BF345"/>
  <c r="T345"/>
  <c r="R345"/>
  <c r="P345"/>
  <c r="BK345"/>
  <c r="J345"/>
  <c r="BE345"/>
  <c r="BI344"/>
  <c r="BH344"/>
  <c r="BG344"/>
  <c r="BF344"/>
  <c r="T344"/>
  <c r="R344"/>
  <c r="P344"/>
  <c r="BK344"/>
  <c r="J344"/>
  <c r="BE344"/>
  <c r="BI340"/>
  <c r="BH340"/>
  <c r="BG340"/>
  <c r="BF340"/>
  <c r="T340"/>
  <c r="T339"/>
  <c r="R340"/>
  <c r="R339"/>
  <c r="P340"/>
  <c r="P339"/>
  <c r="BK340"/>
  <c r="BK339"/>
  <c r="J339"/>
  <c r="J340"/>
  <c r="BE340"/>
  <c r="J63"/>
  <c r="BI335"/>
  <c r="BH335"/>
  <c r="BG335"/>
  <c r="BF335"/>
  <c r="T335"/>
  <c r="R335"/>
  <c r="P335"/>
  <c r="BK335"/>
  <c r="J335"/>
  <c r="BE335"/>
  <c r="BI331"/>
  <c r="BH331"/>
  <c r="BG331"/>
  <c r="BF331"/>
  <c r="T331"/>
  <c r="R331"/>
  <c r="P331"/>
  <c r="BK331"/>
  <c r="J331"/>
  <c r="BE331"/>
  <c r="BI327"/>
  <c r="BH327"/>
  <c r="BG327"/>
  <c r="BF327"/>
  <c r="T327"/>
  <c r="R327"/>
  <c r="P327"/>
  <c r="BK327"/>
  <c r="J327"/>
  <c r="BE327"/>
  <c r="BI326"/>
  <c r="BH326"/>
  <c r="BG326"/>
  <c r="BF326"/>
  <c r="T326"/>
  <c r="R326"/>
  <c r="P326"/>
  <c r="BK326"/>
  <c r="J326"/>
  <c r="BE326"/>
  <c r="BI321"/>
  <c r="BH321"/>
  <c r="BG321"/>
  <c r="BF321"/>
  <c r="T321"/>
  <c r="R321"/>
  <c r="P321"/>
  <c r="BK321"/>
  <c r="J321"/>
  <c r="BE321"/>
  <c r="BI311"/>
  <c r="BH311"/>
  <c r="BG311"/>
  <c r="BF311"/>
  <c r="T311"/>
  <c r="R311"/>
  <c r="P311"/>
  <c r="BK311"/>
  <c r="J311"/>
  <c r="BE311"/>
  <c r="BI307"/>
  <c r="BH307"/>
  <c r="BG307"/>
  <c r="BF307"/>
  <c r="T307"/>
  <c r="R307"/>
  <c r="P307"/>
  <c r="BK307"/>
  <c r="J307"/>
  <c r="BE307"/>
  <c r="BI305"/>
  <c r="BH305"/>
  <c r="BG305"/>
  <c r="BF305"/>
  <c r="T305"/>
  <c r="T304"/>
  <c r="R305"/>
  <c r="R304"/>
  <c r="P305"/>
  <c r="P304"/>
  <c r="BK305"/>
  <c r="BK304"/>
  <c r="J304"/>
  <c r="J305"/>
  <c r="BE305"/>
  <c r="J62"/>
  <c r="BI284"/>
  <c r="BH284"/>
  <c r="BG284"/>
  <c r="BF284"/>
  <c r="T284"/>
  <c r="R284"/>
  <c r="P284"/>
  <c r="BK284"/>
  <c r="J284"/>
  <c r="BE284"/>
  <c r="BI283"/>
  <c r="BH283"/>
  <c r="BG283"/>
  <c r="BF283"/>
  <c r="T283"/>
  <c r="R283"/>
  <c r="P283"/>
  <c r="BK283"/>
  <c r="J283"/>
  <c r="BE283"/>
  <c r="BI270"/>
  <c r="BH270"/>
  <c r="BG270"/>
  <c r="BF270"/>
  <c r="T270"/>
  <c r="R270"/>
  <c r="P270"/>
  <c r="BK270"/>
  <c r="J270"/>
  <c r="BE270"/>
  <c r="BI269"/>
  <c r="BH269"/>
  <c r="BG269"/>
  <c r="BF269"/>
  <c r="T269"/>
  <c r="R269"/>
  <c r="P269"/>
  <c r="BK269"/>
  <c r="J269"/>
  <c r="BE269"/>
  <c r="BI266"/>
  <c r="BH266"/>
  <c r="BG266"/>
  <c r="BF266"/>
  <c r="T266"/>
  <c r="R266"/>
  <c r="P266"/>
  <c r="BK266"/>
  <c r="J266"/>
  <c r="BE266"/>
  <c r="BI264"/>
  <c r="BH264"/>
  <c r="BG264"/>
  <c r="BF264"/>
  <c r="T264"/>
  <c r="R264"/>
  <c r="P264"/>
  <c r="BK264"/>
  <c r="J264"/>
  <c r="BE264"/>
  <c r="BI261"/>
  <c r="BH261"/>
  <c r="BG261"/>
  <c r="BF261"/>
  <c r="T261"/>
  <c r="R261"/>
  <c r="P261"/>
  <c r="BK261"/>
  <c r="J261"/>
  <c r="BE261"/>
  <c r="BI249"/>
  <c r="BH249"/>
  <c r="BG249"/>
  <c r="BF249"/>
  <c r="T249"/>
  <c r="R249"/>
  <c r="P249"/>
  <c r="BK249"/>
  <c r="J249"/>
  <c r="BE249"/>
  <c r="BI248"/>
  <c r="BH248"/>
  <c r="BG248"/>
  <c r="BF248"/>
  <c r="T248"/>
  <c r="T247"/>
  <c r="R248"/>
  <c r="R247"/>
  <c r="P248"/>
  <c r="P247"/>
  <c r="BK248"/>
  <c r="BK247"/>
  <c r="J247"/>
  <c r="J248"/>
  <c r="BE248"/>
  <c r="J61"/>
  <c r="BI246"/>
  <c r="BH246"/>
  <c r="BG246"/>
  <c r="BF246"/>
  <c r="T246"/>
  <c r="R246"/>
  <c r="P246"/>
  <c r="BK246"/>
  <c r="J246"/>
  <c r="BE246"/>
  <c r="BI243"/>
  <c r="BH243"/>
  <c r="BG243"/>
  <c r="BF243"/>
  <c r="T243"/>
  <c r="R243"/>
  <c r="P243"/>
  <c r="BK243"/>
  <c r="J243"/>
  <c r="BE243"/>
  <c r="BI241"/>
  <c r="BH241"/>
  <c r="BG241"/>
  <c r="BF241"/>
  <c r="T241"/>
  <c r="R241"/>
  <c r="P241"/>
  <c r="BK241"/>
  <c r="J241"/>
  <c r="BE241"/>
  <c r="BI239"/>
  <c r="BH239"/>
  <c r="BG239"/>
  <c r="BF239"/>
  <c r="T239"/>
  <c r="T238"/>
  <c r="R239"/>
  <c r="R238"/>
  <c r="P239"/>
  <c r="P238"/>
  <c r="BK239"/>
  <c r="BK238"/>
  <c r="J238"/>
  <c r="J239"/>
  <c r="BE239"/>
  <c r="J60"/>
  <c r="BI236"/>
  <c r="BH236"/>
  <c r="BG236"/>
  <c r="BF236"/>
  <c r="T236"/>
  <c r="R236"/>
  <c r="P236"/>
  <c r="BK236"/>
  <c r="J236"/>
  <c r="BE236"/>
  <c r="BI234"/>
  <c r="BH234"/>
  <c r="BG234"/>
  <c r="BF234"/>
  <c r="T234"/>
  <c r="R234"/>
  <c r="P234"/>
  <c r="BK234"/>
  <c r="J234"/>
  <c r="BE234"/>
  <c r="BI230"/>
  <c r="BH230"/>
  <c r="BG230"/>
  <c r="BF230"/>
  <c r="T230"/>
  <c r="R230"/>
  <c r="P230"/>
  <c r="BK230"/>
  <c r="J230"/>
  <c r="BE230"/>
  <c r="BI225"/>
  <c r="BH225"/>
  <c r="BG225"/>
  <c r="BF225"/>
  <c r="T225"/>
  <c r="T224"/>
  <c r="R225"/>
  <c r="R224"/>
  <c r="P225"/>
  <c r="P224"/>
  <c r="BK225"/>
  <c r="BK224"/>
  <c r="J224"/>
  <c r="J225"/>
  <c r="BE225"/>
  <c r="J59"/>
  <c r="BI222"/>
  <c r="BH222"/>
  <c r="BG222"/>
  <c r="BF222"/>
  <c r="T222"/>
  <c r="R222"/>
  <c r="P222"/>
  <c r="BK222"/>
  <c r="J222"/>
  <c r="BE222"/>
  <c r="BI220"/>
  <c r="BH220"/>
  <c r="BG220"/>
  <c r="BF220"/>
  <c r="T220"/>
  <c r="R220"/>
  <c r="P220"/>
  <c r="BK220"/>
  <c r="J220"/>
  <c r="BE220"/>
  <c r="BI200"/>
  <c r="BH200"/>
  <c r="BG200"/>
  <c r="BF200"/>
  <c r="T200"/>
  <c r="R200"/>
  <c r="P200"/>
  <c r="BK200"/>
  <c r="J200"/>
  <c r="BE200"/>
  <c r="BI190"/>
  <c r="BH190"/>
  <c r="BG190"/>
  <c r="BF190"/>
  <c r="T190"/>
  <c r="R190"/>
  <c r="P190"/>
  <c r="BK190"/>
  <c r="J190"/>
  <c r="BE190"/>
  <c r="BI187"/>
  <c r="BH187"/>
  <c r="BG187"/>
  <c r="BF187"/>
  <c r="T187"/>
  <c r="R187"/>
  <c r="P187"/>
  <c r="BK187"/>
  <c r="J187"/>
  <c r="BE187"/>
  <c r="BI176"/>
  <c r="BH176"/>
  <c r="BG176"/>
  <c r="BF176"/>
  <c r="T176"/>
  <c r="R176"/>
  <c r="P176"/>
  <c r="BK176"/>
  <c r="J176"/>
  <c r="BE176"/>
  <c r="BI172"/>
  <c r="BH172"/>
  <c r="BG172"/>
  <c r="BF172"/>
  <c r="T172"/>
  <c r="T171"/>
  <c r="R172"/>
  <c r="R171"/>
  <c r="P172"/>
  <c r="P171"/>
  <c r="BK172"/>
  <c r="BK171"/>
  <c r="J171"/>
  <c r="J172"/>
  <c r="BE172"/>
  <c r="J58"/>
  <c r="BI169"/>
  <c r="BH169"/>
  <c r="BG169"/>
  <c r="BF169"/>
  <c r="T169"/>
  <c r="R169"/>
  <c r="P169"/>
  <c r="BK169"/>
  <c r="J169"/>
  <c r="BE169"/>
  <c r="BI168"/>
  <c r="BH168"/>
  <c r="BG168"/>
  <c r="BF168"/>
  <c r="T168"/>
  <c r="R168"/>
  <c r="P168"/>
  <c r="BK168"/>
  <c r="J168"/>
  <c r="BE168"/>
  <c r="BI166"/>
  <c r="BH166"/>
  <c r="BG166"/>
  <c r="BF166"/>
  <c r="T166"/>
  <c r="R166"/>
  <c r="P166"/>
  <c r="BK166"/>
  <c r="J166"/>
  <c r="BE166"/>
  <c r="BI158"/>
  <c r="BH158"/>
  <c r="BG158"/>
  <c r="BF158"/>
  <c r="T158"/>
  <c r="R158"/>
  <c r="P158"/>
  <c r="BK158"/>
  <c r="J158"/>
  <c r="BE158"/>
  <c r="BI156"/>
  <c r="BH156"/>
  <c r="BG156"/>
  <c r="BF156"/>
  <c r="T156"/>
  <c r="R156"/>
  <c r="P156"/>
  <c r="BK156"/>
  <c r="J156"/>
  <c r="BE156"/>
  <c r="BI155"/>
  <c r="BH155"/>
  <c r="BG155"/>
  <c r="BF155"/>
  <c r="T155"/>
  <c r="R155"/>
  <c r="P155"/>
  <c r="BK155"/>
  <c r="J155"/>
  <c r="BE155"/>
  <c r="BI148"/>
  <c r="BH148"/>
  <c r="BG148"/>
  <c r="BF148"/>
  <c r="T148"/>
  <c r="R148"/>
  <c r="P148"/>
  <c r="BK148"/>
  <c r="J148"/>
  <c r="BE148"/>
  <c r="BI140"/>
  <c r="BH140"/>
  <c r="BG140"/>
  <c r="BF140"/>
  <c r="T140"/>
  <c r="R140"/>
  <c r="P140"/>
  <c r="BK140"/>
  <c r="J140"/>
  <c r="BE140"/>
  <c r="BI135"/>
  <c r="BH135"/>
  <c r="BG135"/>
  <c r="BF135"/>
  <c r="T135"/>
  <c r="R135"/>
  <c r="P135"/>
  <c r="BK135"/>
  <c r="J135"/>
  <c r="BE135"/>
  <c r="BI131"/>
  <c r="BH131"/>
  <c r="BG131"/>
  <c r="BF131"/>
  <c r="T131"/>
  <c r="R131"/>
  <c r="P131"/>
  <c r="BK131"/>
  <c r="J131"/>
  <c r="BE131"/>
  <c r="BI129"/>
  <c r="BH129"/>
  <c r="BG129"/>
  <c r="BF129"/>
  <c r="T129"/>
  <c r="R129"/>
  <c r="P129"/>
  <c r="BK129"/>
  <c r="J129"/>
  <c r="BE129"/>
  <c r="BI122"/>
  <c r="BH122"/>
  <c r="BG122"/>
  <c r="BF122"/>
  <c r="T122"/>
  <c r="R122"/>
  <c r="P122"/>
  <c r="BK122"/>
  <c r="J122"/>
  <c r="BE122"/>
  <c r="BI115"/>
  <c r="BH115"/>
  <c r="BG115"/>
  <c r="BF115"/>
  <c r="T115"/>
  <c r="R115"/>
  <c r="P115"/>
  <c r="BK115"/>
  <c r="J115"/>
  <c r="BE115"/>
  <c r="BI113"/>
  <c r="BH113"/>
  <c r="BG113"/>
  <c r="BF113"/>
  <c r="T113"/>
  <c r="R113"/>
  <c r="P113"/>
  <c r="BK113"/>
  <c r="J113"/>
  <c r="BE113"/>
  <c r="BI109"/>
  <c r="F35"/>
  <c i="1" r="BD55"/>
  <c i="2" r="BH109"/>
  <c r="F34"/>
  <c i="1" r="BC55"/>
  <c i="2" r="BG109"/>
  <c r="F33"/>
  <c i="1" r="BB55"/>
  <c i="2" r="BF109"/>
  <c r="J32"/>
  <c i="1" r="AW55"/>
  <c i="2" r="F32"/>
  <c i="1" r="BA55"/>
  <c i="2" r="T109"/>
  <c r="T108"/>
  <c r="T107"/>
  <c r="T106"/>
  <c r="R109"/>
  <c r="R108"/>
  <c r="R107"/>
  <c r="R106"/>
  <c r="P109"/>
  <c r="P108"/>
  <c r="P107"/>
  <c r="P106"/>
  <c i="1" r="AU55"/>
  <c i="2" r="BK109"/>
  <c r="BK108"/>
  <c r="J108"/>
  <c r="BK107"/>
  <c r="J107"/>
  <c r="BK106"/>
  <c r="J106"/>
  <c r="J55"/>
  <c r="J28"/>
  <c i="1" r="AG55"/>
  <c i="2" r="J109"/>
  <c r="BE109"/>
  <c r="J31"/>
  <c i="1" r="AV55"/>
  <c i="2" r="F31"/>
  <c i="1" r="AZ55"/>
  <c i="2" r="J57"/>
  <c r="J56"/>
  <c r="J103"/>
  <c r="J102"/>
  <c r="F102"/>
  <c r="F100"/>
  <c r="E98"/>
  <c r="J51"/>
  <c r="J50"/>
  <c r="F50"/>
  <c r="F48"/>
  <c r="E46"/>
  <c r="J37"/>
  <c r="J16"/>
  <c r="E16"/>
  <c r="F103"/>
  <c r="F51"/>
  <c r="J15"/>
  <c r="J10"/>
  <c r="J100"/>
  <c r="J48"/>
  <c i="1" r="BD54"/>
  <c r="W33"/>
  <c r="BC54"/>
  <c r="W32"/>
  <c r="BB54"/>
  <c r="W31"/>
  <c r="BA54"/>
  <c r="W30"/>
  <c r="AZ54"/>
  <c r="W29"/>
  <c r="AY54"/>
  <c r="AX54"/>
  <c r="AW54"/>
  <c r="AK30"/>
  <c r="AV54"/>
  <c r="AK29"/>
  <c r="AU54"/>
  <c r="AT54"/>
  <c r="AS54"/>
  <c r="AG54"/>
  <c r="AK2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<sst xmlns="http://schemas.openxmlformats.org/spreadsheetml/2006/main">
  <si>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</si>
  <si>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</si>
  <si>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</si>
  <si>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</si>
  <si>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</si>
  <si>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{c91a0760-b8d7-45d9-b6c6-8888c1631180}</t>
  </si>
  <si>
    <t>0,01</t>
  </si>
  <si>
    <t>21</t>
  </si>
  <si>
    <t>15</t>
  </si>
  <si>
    <t>REKAPITULACE STAVBY</t>
  </si>
  <si>
    <t xml:space="preserve">v ---  níže se nacházejí doplnkové a pomocné údaje k sestavám  --- v</t>
  </si>
  <si>
    <t>Návod na vyplnění</t>
  </si>
  <si>
    <t>0,001</t>
  </si>
  <si>
    <t>Kód:</t>
  </si>
  <si>
    <t>201901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</si>
  <si>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</si>
  <si>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</si>
  <si>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MŠ Topol 60 - Rekonstrukce sociálního zařízení dětí</t>
  </si>
  <si>
    <t>KSO:</t>
  </si>
  <si>
    <t/>
  </si>
  <si>
    <t>CC-CZ:</t>
  </si>
  <si>
    <t>Místo:</t>
  </si>
  <si>
    <t xml:space="preserve"> </t>
  </si>
  <si>
    <t>Datum:</t>
  </si>
  <si>
    <t>10. 1. 2019</t>
  </si>
  <si>
    <t>Zadavatel:</t>
  </si>
  <si>
    <t>IČ:</t>
  </si>
  <si>
    <t>00270211</t>
  </si>
  <si>
    <t>Město Chrudim</t>
  </si>
  <si>
    <t>DIČ:</t>
  </si>
  <si>
    <t>Uchazeč:</t>
  </si>
  <si>
    <t>Vyplň údaj</t>
  </si>
  <si>
    <t>Projektant:</t>
  </si>
  <si>
    <t>Ing. Josef Dvořák</t>
  </si>
  <si>
    <t>True</t>
  </si>
  <si>
    <t>Zpracovatel:</t>
  </si>
  <si>
    <t>Ing. Jiří Pitra</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</si>
  <si>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</si>
  <si>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podmínky._x000d_
U neceníkových položek (R-položky, položky s neceníkovým číslem nebo položky u kterých je to uvedeno v poznámce) je nutné započítat případný přesun hmot do jejich cen za dodávku a montáž dle pracovního postupu zhotovitele!!!_x000d_
Výkaz výměr obsahuje pro manipulaci s vytěženou zeminou nebo vybouranými hmotami položky, které jsou limitovány určitou vzdáleností pro vodorovné přemístění, která vychází z předpokladu projektanta. Skutečné místo pro uložení vytěžené zeminy či vybouraných hmot si zajišťuje uchazeč dle svého technologického plánu a je na uchazeči jaká místa pro uložení zeminy či vybouraných hmot zvolí. Do nabídkové ceny musí uchazeč zakalkulovat skutečné náklady podle odvozní vzdálenosti bez ohledu na to, jaká vzdálenost je uvedená v popise položky. Platí pro všechny položky vodorovného přemístění zeminy, suti, či vybouraných hmot._x000d_
Uchazeč (zhotovitel) si jednotkové ceny za položky lešení přizpůsobí vlastnímu způsobu zajištění práce ve výškách. Tím pak odpadnou případné nároky na vícepráce a méněpráce při jiném způsobu zajištění práce ve výškách (plošiny, věže, řadové lešení, atd.). Uchazeč (zhotovitel) si jednotkovou cenu za položku pronájmu přizpůsobí vlastní době použití. Tím pak odpadnou případné nároky na vícepráce a méněpráce při jiné délce pronájmu._x000d_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</si>
  <si>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</si>
  <si>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</si>
  <si>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</si>
  <si>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</si>
  <si>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</si>
  <si>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</si>
  <si>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</si>
  <si>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</si>
  <si>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</si>
  <si>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</si>
  <si>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</si>
  <si>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</si>
  <si>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</si>
  <si>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</si>
  <si>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</si>
  <si>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</si>
  <si>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</si>
  <si>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</si>
  <si>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</si>
  <si>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</si>
  <si>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</si>
  <si>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</si>
  <si>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</si>
  <si>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</si>
  <si>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</si>
  <si>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</si>
  <si>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</si>
  <si>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</si>
  <si>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</si>
  <si>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</si>
  <si>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</si>
  <si>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</si>
  <si>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</si>
  <si>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</si>
  <si>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</si>
  <si>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</si>
  <si>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</si>
  <si>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</si>
  <si>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</si>
  <si>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</si>
  <si>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</si>
  <si>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výkop</t>
  </si>
  <si>
    <t>m3</t>
  </si>
  <si>
    <t>2,34</t>
  </si>
  <si>
    <t>2</t>
  </si>
  <si>
    <t>vup</t>
  </si>
  <si>
    <t>vyk uzav pr</t>
  </si>
  <si>
    <t>1,701</t>
  </si>
  <si>
    <t>KRYCÍ LIST SOUPISU PRACÍ</t>
  </si>
  <si>
    <t>z</t>
  </si>
  <si>
    <t>zásyp</t>
  </si>
  <si>
    <t>0,9</t>
  </si>
  <si>
    <t>a</t>
  </si>
  <si>
    <t>skl A</t>
  </si>
  <si>
    <t>m2</t>
  </si>
  <si>
    <t>16,08</t>
  </si>
  <si>
    <t>kd</t>
  </si>
  <si>
    <t>kd podl</t>
  </si>
  <si>
    <t>31,95</t>
  </si>
  <si>
    <t>b</t>
  </si>
  <si>
    <t>skl B</t>
  </si>
  <si>
    <t>17,15</t>
  </si>
  <si>
    <t>šs</t>
  </si>
  <si>
    <t>štuk stěn</t>
  </si>
  <si>
    <t>72,371</t>
  </si>
  <si>
    <t>c</t>
  </si>
  <si>
    <t>skl C</t>
  </si>
  <si>
    <t>17,016</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</si>
  <si>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U neceníkových položek (R-položky, položky s neceníkovým číslem nebo položky u kterých je to uvedeno v poznámce) je nutné započítat případný přesun hmot do jejich cen za dodávku a montáž dle pracovního postupu zhotovitele!!! Výkaz výměr obsahuje pro manipulaci s vytěženou zeminou nebo vybouranými hmotami položky, které jsou limitovány určitou vzdáleností pro vodorovné přemístění, která vychází z předpokladu projektanta. Skutečné místo pro uložení vytěžené zeminy či vybouraných hmot si zajišťuje uchazeč dle svého technologického plánu a je na uchazeči jaká místa pro uložení zeminy či vybouraných hmot zvolí. Do nabídkové ceny musí uchazeč zakalkulovat skutečné náklady podle odvozní vzdálenosti bez ohledu na to, jaká vzdálenost je uvedená v popise položky. Platí pro všechny položky vodorovného přemístění zeminy, suti, či vybouraných hmot. Uchazeč (zhotovitel) si jednotkové ceny za položky lešení přizpůsobí vlastnímu způsobu zajištění práce ve výškách. Tím pak odpadnou případné nároky na vícepráce a méněpráce při jiném způsobu zajištění práce ve výškách (plošiny, věže, řadové lešení, atd.). Uchazeč (zhotovitel) si jednotkovou cenu za položku pronájmu přizpůsobí vlastní době použití. Tím pak odpadnou případné nároky na vícepráce a méněpráce při jiné délce pronájmu. </t>
  </si>
  <si>
    <t>REKAPITULACE ČLENĚNÍ SOUPISU PRACÍ</t>
  </si>
  <si>
    <t>Kód dílu - Popis</t>
  </si>
  <si>
    <t>Cena celkem [CZK]</t>
  </si>
  <si>
    <t>-1</t>
  </si>
  <si>
    <t>HSV - Práce a dodávky HSV</t>
  </si>
  <si>
    <t xml:space="preserve">    1 - Zemní práce</t>
  </si>
  <si>
    <t xml:space="preserve">    3 - Svislé a kompletní konstrukce</t>
  </si>
  <si>
    <t xml:space="preserve">    4 - Vodorovné konstrukce</t>
  </si>
  <si>
    <t xml:space="preserve">    5 - Komunikace pozemní</t>
  </si>
  <si>
    <t xml:space="preserve">    61 - Úprava povrchů vnitřních</t>
  </si>
  <si>
    <t xml:space="preserve">    63 - Podlahy a podlahové konstrukce</t>
  </si>
  <si>
    <t xml:space="preserve">    64 - Osazování výplní otvorů</t>
  </si>
  <si>
    <t xml:space="preserve">    94 - Lešení a stavební výtahy</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</si>
  <si>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</si>
  <si>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</si>
  <si>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</si>
  <si>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</si>
  <si>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</si>
  <si>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711 - Izolace proti vodě, vlhkosti a plynům</t>
  </si>
  <si>
    <t xml:space="preserve">    713 - Izolace tepelné</t>
  </si>
  <si>
    <t xml:space="preserve">    720 - Zdravotechnické instalace</t>
  </si>
  <si>
    <t xml:space="preserve">    730 - Ústřední vytápění</t>
  </si>
  <si>
    <t xml:space="preserve">    7400 - Elektroinstalace</t>
  </si>
  <si>
    <t xml:space="preserve">    751 - Vzduchotechnika</t>
  </si>
  <si>
    <t xml:space="preserve">    762 - Konstrukce tesařské</t>
  </si>
  <si>
    <t xml:space="preserve">    763 - Konstrukce suché výstavby</t>
  </si>
  <si>
    <t xml:space="preserve">    766 - Konstrukce truhlářské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</si>
  <si>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</si>
  <si>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</si>
  <si>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</si>
  <si>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</si>
  <si>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</si>
  <si>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</si>
  <si>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</si>
  <si>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</si>
  <si>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</si>
  <si>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</si>
  <si>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</si>
  <si>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</si>
  <si>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</si>
  <si>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</si>
  <si>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</si>
  <si>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</si>
  <si>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</si>
  <si>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</si>
  <si>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</si>
  <si>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</si>
  <si>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</si>
  <si>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</si>
  <si>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</si>
  <si>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</si>
  <si>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</si>
  <si>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</si>
  <si>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</si>
  <si>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</si>
  <si>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132212101</t>
  </si>
  <si>
    <t>Hloubení zapažených i nezapažených rýh šířky do 600 mm ručním nebo pneumatickým nářadím s urovnáním dna do předepsaného profilu a spádu v horninách tř. 3 soudržných</t>
  </si>
  <si>
    <t>CS ÚRS 2019 01</t>
  </si>
  <si>
    <t>4</t>
  </si>
  <si>
    <t>1084536787</t>
  </si>
  <si>
    <t>VV</t>
  </si>
  <si>
    <t>případné zajištění stěn výkopu započítat do ceny výkopu</t>
  </si>
  <si>
    <t>"čv102-pozn.7"3*0,6*1,3</t>
  </si>
  <si>
    <t>Mezisoučet</t>
  </si>
  <si>
    <t>3</t>
  </si>
  <si>
    <t>132212109</t>
  </si>
  <si>
    <t>Hloubení zapažených i nezapažených rýh šířky do 600 mm ručním nebo pneumatickým nářadím s urovnáním dna do předepsaného profilu a spádu v horninách tř. 3 Příplatek k cenám za lepivost horniny tř. 3</t>
  </si>
  <si>
    <t>612414325</t>
  </si>
  <si>
    <t>2,34*0,5 'Přepočtené koeficientem množství</t>
  </si>
  <si>
    <t>451573111</t>
  </si>
  <si>
    <t>Lože pod potrubí, stoky a drobné objekty v otevřeném výkopu z písku a štěrkopísku do 63 mm</t>
  </si>
  <si>
    <t>-1618810777</t>
  </si>
  <si>
    <t>"čv105-pozn.8"3*0,6*0,1</t>
  </si>
  <si>
    <t>výkop pro kanalizací dle TZ</t>
  </si>
  <si>
    <t>0,5*0,1*12</t>
  </si>
  <si>
    <t>Součet</t>
  </si>
  <si>
    <t>175111101</t>
  </si>
  <si>
    <t>Obsypání potrubí ručně sypaninou z vhodných hornin tř. 1 až 4 nebo materiálem připraveným podél výkopu ve vzdálenosti do 3 m od jeho kraje, pro jakoukoliv hloubku výkopu a míru zhutnění bez prohození sypaniny sítem</t>
  </si>
  <si>
    <t>212182426</t>
  </si>
  <si>
    <t>"čv105-pozn.8"3*0,6*(0,2+0,2)</t>
  </si>
  <si>
    <t>0,5*(0,2+0,2)*12</t>
  </si>
  <si>
    <t>5</t>
  </si>
  <si>
    <t>M</t>
  </si>
  <si>
    <t>58331351</t>
  </si>
  <si>
    <t>kamenivo těžené drobné frakce 0/4</t>
  </si>
  <si>
    <t>t</t>
  </si>
  <si>
    <t>8</t>
  </si>
  <si>
    <t>-229347737</t>
  </si>
  <si>
    <t>3,12*2 'Přepočtené koeficientem množství</t>
  </si>
  <si>
    <t>6</t>
  </si>
  <si>
    <t>174101101</t>
  </si>
  <si>
    <t>Zásyp sypaninou z jakékoliv horniny s uložením výkopku ve vrstvách se zhutněním jam, šachet, rýh nebo kolem objektů v těchto vykopávkách</t>
  </si>
  <si>
    <t>-1901703700</t>
  </si>
  <si>
    <t>zhutnění 20MPa</t>
  </si>
  <si>
    <t>"čv105-pozn.8"3*0,6*(1,3-0,1-0,4-0,3)</t>
  </si>
  <si>
    <t>7</t>
  </si>
  <si>
    <t>174101102</t>
  </si>
  <si>
    <t>Zásyp sypaninou z jakékoliv horniny s uložením výkopku ve vrstvách se zhutněním v uzavřených prostorách s urovnáním povrchu zásypu</t>
  </si>
  <si>
    <t>2043675464</t>
  </si>
  <si>
    <t>výkop pro kanalizací dle TZ zhutnění 15MPa</t>
  </si>
  <si>
    <t>0,5*(0,75-0,1-0,2-0,2)*12</t>
  </si>
  <si>
    <t>139711101</t>
  </si>
  <si>
    <t>Vykopávka v uzavřených prostorách s naložením výkopku na dopravní prostředek v hornině tř. 1 až 4</t>
  </si>
  <si>
    <t>-402110515</t>
  </si>
  <si>
    <t>výkop uvnitř objektu na -0,35m (od cca -0,25m)</t>
  </si>
  <si>
    <t>"1.13,14"(13,53+3,48)*0,1</t>
  </si>
  <si>
    <t>0,5*0,75*12</t>
  </si>
  <si>
    <t>9</t>
  </si>
  <si>
    <t>162201211</t>
  </si>
  <si>
    <t>Vodorovné přemístění výkopku nebo sypaniny stavebním kolečkem s naložením a vyprázdněním kolečka na hromady nebo do dopravního prostředku na vzdálenost do 10 m z horniny tř. 1 až 4</t>
  </si>
  <si>
    <t>2130765810</t>
  </si>
  <si>
    <t>0,5*(0,75-0,25)*12</t>
  </si>
  <si>
    <t>10</t>
  </si>
  <si>
    <t>162201219</t>
  </si>
  <si>
    <t>Vodorovné přemístění výkopku nebo sypaniny stavebním kolečkem s naložením a vyprázdněním kolečka na hromady nebo do dopravního prostředku na vzdálenost do 10 m z horniny Příplatek k ceně za každých dalších 10 m</t>
  </si>
  <si>
    <t>-1624847833</t>
  </si>
  <si>
    <t>11</t>
  </si>
  <si>
    <t>167101101</t>
  </si>
  <si>
    <t>Nakládání, skládání a překládání neulehlého výkopku nebo sypaniny nakládání, množství do 100 m3, z hornin tř. 1 až 4</t>
  </si>
  <si>
    <t>-863692523</t>
  </si>
  <si>
    <t>v-z</t>
  </si>
  <si>
    <t>12</t>
  </si>
  <si>
    <t>162701105</t>
  </si>
  <si>
    <t>Vodorovné přemístění výkopku nebo sypaniny po suchu na obvyklém dopravním prostředku, bez naložení výkopku, avšak se složením bez rozhrnutí z horniny tř. 1 až 4 na vzdálenost přes 9 000 do 10 000 m</t>
  </si>
  <si>
    <t>-136903070</t>
  </si>
  <si>
    <t>13</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</si>
  <si>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</si>
  <si>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</si>
  <si>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-2032625102</t>
  </si>
  <si>
    <t>6,141*5 'Přepočtené koeficientem množství</t>
  </si>
  <si>
    <t>14</t>
  </si>
  <si>
    <t>171201201</t>
  </si>
  <si>
    <t>Uložení sypaniny na skládky</t>
  </si>
  <si>
    <t>-1879202917</t>
  </si>
  <si>
    <t>171201211</t>
  </si>
  <si>
    <t>Poplatek za uložení stavebního odpadu na skládce (skládkovné) zeminy a kameniva zatříděného do Katalogu odpadů pod kódem 170 504</t>
  </si>
  <si>
    <t>-870548734</t>
  </si>
  <si>
    <t>6,141*1,8 'Přepočtené koeficientem množství</t>
  </si>
  <si>
    <t>Svislé a kompletní konstrukce</t>
  </si>
  <si>
    <t>16</t>
  </si>
  <si>
    <t>346244371</t>
  </si>
  <si>
    <t>Zazdívka rýh, potrubí, nik (výklenků) nebo kapes z pálených cihel na maltu tl. 140 mm</t>
  </si>
  <si>
    <t>-43095957</t>
  </si>
  <si>
    <t>zazdívka rýh po vybourání kamenin.potrubí dn200</t>
  </si>
  <si>
    <t>"čv102,103,104 - pozn.6"0,3*(0,1+3,53+0,47+0,26+2)</t>
  </si>
  <si>
    <t>17</t>
  </si>
  <si>
    <t>342272225</t>
  </si>
  <si>
    <t>Příčky z pórobetonových tvárnic hladkých na tenké maltové lože objemová hmotnost do 500 kg/m3, tloušťka příčky 100 mm</t>
  </si>
  <si>
    <t>1638885870</t>
  </si>
  <si>
    <t>čv105,107</t>
  </si>
  <si>
    <t>3,01*0,45</t>
  </si>
  <si>
    <t>3*(2+0,8+1,2)-1,4-1,585*2,08</t>
  </si>
  <si>
    <t>čv106,107</t>
  </si>
  <si>
    <t>2,9*0,45</t>
  </si>
  <si>
    <t>"pozn.12"2*0,85</t>
  </si>
  <si>
    <t>(3,25+2,48)/2*1,95+3,25*1,35-1,4+(2,9-2)*1,35</t>
  </si>
  <si>
    <t>18</t>
  </si>
  <si>
    <t>317142422</t>
  </si>
  <si>
    <t>Překlady nenosné z pórobetonu osazené do tenkého maltového lože, výšky do 250 mm, šířky překladu 100 mm, délky překladu přes 1000 do 1250 mm</t>
  </si>
  <si>
    <t>kus</t>
  </si>
  <si>
    <t>277929143</t>
  </si>
  <si>
    <t>čv105,106</t>
  </si>
  <si>
    <t>"P1"2</t>
  </si>
  <si>
    <t>19</t>
  </si>
  <si>
    <t>346244352</t>
  </si>
  <si>
    <t>Obezdívka koupelnových van ploch rovných z přesných pórobetonových tvárnic, na tenké maltové lože, tl. 50 mm</t>
  </si>
  <si>
    <t>466062865</t>
  </si>
  <si>
    <t>položka pro instalační předstěny</t>
  </si>
  <si>
    <t>"čv105,107-pozn.1"2,93*(1,4+0,2)+0,9*(1,4+0,15)</t>
  </si>
  <si>
    <t>"čv105,107-pozn.2"2,15*(1+0,1)</t>
  </si>
  <si>
    <t>"čv106,107-pozn.1"2,93*(1,42+0,2)+0,7*(1,42+0,15)</t>
  </si>
  <si>
    <t>"čv106,107-pozn.2"2,32*(0,89+0,1)</t>
  </si>
  <si>
    <t>"čv106,107-pozn.11 (obezd.VZT potrubí)"0,15*0,15*3</t>
  </si>
  <si>
    <t>20</t>
  </si>
  <si>
    <t>342291121</t>
  </si>
  <si>
    <t>Ukotvení příček plochými kotvami, do konstrukce cihelné</t>
  </si>
  <si>
    <t>m</t>
  </si>
  <si>
    <t>-799214092</t>
  </si>
  <si>
    <t>"čv105,107-pozn.1"2,93+1,4*2+0,2*2+0,9+1,4*2+0,15*2</t>
  </si>
  <si>
    <t>"čv105,107-pozn.2"2,15+1*2+0,1*2</t>
  </si>
  <si>
    <t>"čv106,107-pozn.1"2,93+1,42*2+0,2*2+0,7+1,42+0,15</t>
  </si>
  <si>
    <t>"čv106,107-pozn.2"2,32+0,89*2+0,1*2</t>
  </si>
  <si>
    <t>"čv106,107-pozn.11 (obezd.VZT potrubí)"3+1,8</t>
  </si>
  <si>
    <t>příčky</t>
  </si>
  <si>
    <t>3,01</t>
  </si>
  <si>
    <t>3*3</t>
  </si>
  <si>
    <t>2,9</t>
  </si>
  <si>
    <t>2,48</t>
  </si>
  <si>
    <t>3,25+2,48</t>
  </si>
  <si>
    <t>342291111</t>
  </si>
  <si>
    <t>Ukotvení příček polyuretanovou pěnou, tl. příčky do 100 mm</t>
  </si>
  <si>
    <t>-1857387326</t>
  </si>
  <si>
    <t>"čv106 - u podhledu"1,35*2+1,95</t>
  </si>
  <si>
    <t>22</t>
  </si>
  <si>
    <t>349li</t>
  </si>
  <si>
    <t>Olištování ukončení příček u podhledu EPS lištou - d,m</t>
  </si>
  <si>
    <t>163680804</t>
  </si>
  <si>
    <t>"čv106"1,95+1,45+1,35*3+0,9+0,85</t>
  </si>
  <si>
    <t>Vodorovné konstrukce</t>
  </si>
  <si>
    <t>23</t>
  </si>
  <si>
    <t>413232211</t>
  </si>
  <si>
    <t>Zazdívka zhlaví stropních trámů nebo válcovaných nosníků pálenými cihlami válcovaných nosníků, výšky do 150 mm</t>
  </si>
  <si>
    <t>1609767435</t>
  </si>
  <si>
    <t xml:space="preserve">položka pro zazdívku konců ocel.nosníků (vysekané kapsy)  </t>
  </si>
  <si>
    <t>"čv105 - nad pouzdro"2</t>
  </si>
  <si>
    <t>"čv106 - nad pouzdro"2</t>
  </si>
  <si>
    <t>24</t>
  </si>
  <si>
    <t>4onu</t>
  </si>
  <si>
    <t>Ocelový nosník U100 - d,m vč.povrchové úpravy (2x základ.nátěr) a podbetonování</t>
  </si>
  <si>
    <t>kg</t>
  </si>
  <si>
    <t>1895316599</t>
  </si>
  <si>
    <t>"čv105 - nad pouzdro"2,3*10,6*1,08</t>
  </si>
  <si>
    <t>"čv106 - nad pouzdro"1,65*10,6*1,08</t>
  </si>
  <si>
    <t>25</t>
  </si>
  <si>
    <t>411388621</t>
  </si>
  <si>
    <t>Zabetonování otvorů ve stropech nebo v klenbách včetně lešení, bednění, odbednění a výztuže (materiál v ceně) ze suchých směsí, tl. do 150 mm ve stropech železobetonových, tvárnicových a prefabrikovaných plochy do 0,25 m2</t>
  </si>
  <si>
    <t>-1381967009</t>
  </si>
  <si>
    <t>"dle TZ 200x200mm , čv106"3</t>
  </si>
  <si>
    <t>26</t>
  </si>
  <si>
    <t>411chr</t>
  </si>
  <si>
    <t>PVC chránička DN160 skrz klenbu - d,m se zajištěním polohy před betonáží</t>
  </si>
  <si>
    <t>572390014</t>
  </si>
  <si>
    <t>Komunikace pozemní</t>
  </si>
  <si>
    <t>27</t>
  </si>
  <si>
    <t>919735111</t>
  </si>
  <si>
    <t>Řezání stávajícího živičného krytu nebo podkladu hloubky do 50 mm</t>
  </si>
  <si>
    <t>-1009689726</t>
  </si>
  <si>
    <t>"čv102-pozn.7"3*2</t>
  </si>
  <si>
    <t>28</t>
  </si>
  <si>
    <t>113107041</t>
  </si>
  <si>
    <t>Odstranění podkladů nebo krytů při překopech inženýrských sítí s přemístěním hmot na skládku ve vzdálenosti do 3 m nebo s naložením na dopravní prostředek ručně živičných, o tl. vrstvy do 50 mm</t>
  </si>
  <si>
    <t>473603099</t>
  </si>
  <si>
    <t>"čv102-pozn.7"3*0,6</t>
  </si>
  <si>
    <t>29</t>
  </si>
  <si>
    <t>564750111</t>
  </si>
  <si>
    <t>Podklad nebo kryt z kameniva hrubého drceného vel. 16-32 mm s rozprostřením a zhutněním, po zhutnění tl. 150 mm</t>
  </si>
  <si>
    <t>-2110745997</t>
  </si>
  <si>
    <t>P</t>
  </si>
  <si>
    <t>Poznámka k položce:_x000d_
uvažován přímý výsyp</t>
  </si>
  <si>
    <t>1,8*2 'Přepočtené koeficientem množství</t>
  </si>
  <si>
    <t>30</t>
  </si>
  <si>
    <t>572340111</t>
  </si>
  <si>
    <t>Vyspravení krytu komunikací po překopech inženýrských sítí plochy do 15 m2 asfaltovým betonem ACO (AB), po zhutnění tl. přes 30 do 50 mm</t>
  </si>
  <si>
    <t>1555118603</t>
  </si>
  <si>
    <t>61</t>
  </si>
  <si>
    <t>Úprava povrchů vnitřních</t>
  </si>
  <si>
    <t>31</t>
  </si>
  <si>
    <t>612131101</t>
  </si>
  <si>
    <t>Podkladní a spojovací vrstva vnitřních omítaných ploch cementový postřik nanášený ručně celoplošně stěn</t>
  </si>
  <si>
    <t>1454720600</t>
  </si>
  <si>
    <t>32</t>
  </si>
  <si>
    <t>612321111</t>
  </si>
  <si>
    <t>Omítka vápenocementová vnitřních ploch nanášená ručně jednovrstvá, tloušťky do 10 mm hrubá zatřená svislých konstrukcí stěn</t>
  </si>
  <si>
    <t>-162271380</t>
  </si>
  <si>
    <t xml:space="preserve">doplnění jádrové omítky stěn po osekaných obkladech, po snížení podlahy </t>
  </si>
  <si>
    <t>čv102,104,105,107</t>
  </si>
  <si>
    <t>"čv105 1.13 - nika"2*(0,8+0,15*2)+0,8*0,15</t>
  </si>
  <si>
    <t>"čv105 1.17 - i za předstěnami"1,5*(3,35*2-1,25+2,93+2,85+1,2+0,54+0,15)</t>
  </si>
  <si>
    <t>čv103,104 (106,107)</t>
  </si>
  <si>
    <t>"čv103 pozn.1 - 2.08"1,5*1,5</t>
  </si>
  <si>
    <t>"2.09 - i za předstěnami,vč.snížení podlahy o 26cm+7cm"(2+0,33)*(3,51+0,83*2)-0,89*1,12+0,25*1,12*2-0,5*0,52+0,3*0,52*2</t>
  </si>
  <si>
    <t>"2.10 - i za předstěnami,vč.snížení podlahy o 26cm+7cm"(1,2+0,33)*(4,35*2+0,31+0,54*2+3,2-0,8)-0,15*(0,5+0,56)+0,15*0,3*4</t>
  </si>
  <si>
    <t>33</t>
  </si>
  <si>
    <t>612321191</t>
  </si>
  <si>
    <t>Omítka vápenocementová vnitřních ploch nanášená ručně Příplatek k cenám za každých dalších i započatých 5 mm tloušťky omítky přes 10 mm stěn</t>
  </si>
  <si>
    <t>-1263157753</t>
  </si>
  <si>
    <t>Poznámka k položce:_x000d_
předpoklad křivosti zdiva, dle TZ tl.cca 25mm - odsouhlasí TDI</t>
  </si>
  <si>
    <t>55,042*3 'Přepočtené koeficientem množství</t>
  </si>
  <si>
    <t>34</t>
  </si>
  <si>
    <t>612325101</t>
  </si>
  <si>
    <t>Vápenocementová omítka rýh hrubá ve stěnách, šířky rýhy do 150 mm</t>
  </si>
  <si>
    <t>-1560339777</t>
  </si>
  <si>
    <t>"čv105,106"0,15*30*2</t>
  </si>
  <si>
    <t>35</t>
  </si>
  <si>
    <t>612325121</t>
  </si>
  <si>
    <t>Vápenocementová omítka rýh štuková ve stěnách, šířky rýhy do 150 mm</t>
  </si>
  <si>
    <t>381443835</t>
  </si>
  <si>
    <t>"čv105 - 1.06,18"0,1*10</t>
  </si>
  <si>
    <t>36</t>
  </si>
  <si>
    <t>612131121</t>
  </si>
  <si>
    <t>Podkladní a spojovací vrstva vnitřních omítaných ploch penetrace akrylát-silikonová nanášená ručně stěn</t>
  </si>
  <si>
    <t>1752388378</t>
  </si>
  <si>
    <t>37</t>
  </si>
  <si>
    <t>612311131</t>
  </si>
  <si>
    <t>Potažení vnitřních ploch štukem tloušťky do 3 mm svislých konstrukcí stěn</t>
  </si>
  <si>
    <t>1589562495</t>
  </si>
  <si>
    <t>vč.nadpraží</t>
  </si>
  <si>
    <t>čv105-uvažováno až po klenbu, prům.v.cca 3,6m, u porobet.příček je v.2,8m</t>
  </si>
  <si>
    <t>"1.13"0,8*(1,1*2+0,8)+1,6*(0,8+0,1*2)+0,8*0,15</t>
  </si>
  <si>
    <t>"1.14"0,8*2+1,6*(2+0,9+1)-0,82*0,41+0,3*(0,82+0,41*2)</t>
  </si>
  <si>
    <t>"1.17"0,8*(0,8+0,9+1,19)+1,6*(1,29+0,54*2+1,19+1,2+0,31+2,85+0,45*2+3,35+2,93+3,05+0,31+0,95)-0,32*(0,51+0,5*2)+0,3*(0,51+0,32*2)+0,45*(0,5+0,32*2)*2</t>
  </si>
  <si>
    <t>čv106</t>
  </si>
  <si>
    <t>"2.09"0,66*1,35+1,06*1,35+0,86*0,9*2</t>
  </si>
  <si>
    <t>"2.10"0,66*1,35+0,26*1,35+0,46*0,85*2</t>
  </si>
  <si>
    <t>"2.11"0,26*(2,93+0,1+0,8)+0,66*(0,1+1,95)+1,06*1,45+1,31*1,25+1,56*(1,26+1+3,02)+0,45*(0,81*2+1,26)+0,31*(0,81*2+2,32+0,6)+0,81*0,45*2+0,91*3,2</t>
  </si>
  <si>
    <t>38</t>
  </si>
  <si>
    <t>1152451963</t>
  </si>
  <si>
    <t>39</t>
  </si>
  <si>
    <t>612142001</t>
  </si>
  <si>
    <t>Potažení vnitřních ploch pletivem v ploše nebo pruzích, na plném podkladu sklovláknitým vtlačením do tmelu stěn</t>
  </si>
  <si>
    <t>1186605788</t>
  </si>
  <si>
    <t>3,01*(0,45*2+0,1)</t>
  </si>
  <si>
    <t>3*(2+0,8+1,2)*2-1,4*4</t>
  </si>
  <si>
    <t>2,9*(0,45*2+0,1)</t>
  </si>
  <si>
    <t>(2*0,85)*2+0,1*2+0,1*0,85</t>
  </si>
  <si>
    <t>((3,25+2,48)/2*1,95+3,25*1,35+2,9*1,35)*2-1,4*2-1,2*2</t>
  </si>
  <si>
    <t>instalační předstěny</t>
  </si>
  <si>
    <t>63</t>
  </si>
  <si>
    <t>Podlahy a podlahové konstrukce</t>
  </si>
  <si>
    <t>40</t>
  </si>
  <si>
    <t>631311134</t>
  </si>
  <si>
    <t>Mazanina z betonu prostého bez zvýšených nároků na prostředí tl. přes 120 do 240 mm tř. C 16/20</t>
  </si>
  <si>
    <t>1959400305</t>
  </si>
  <si>
    <t>"čv105 - podklaďák"0,15*a</t>
  </si>
  <si>
    <t>41</t>
  </si>
  <si>
    <t>632481213</t>
  </si>
  <si>
    <t>Separační vrstva k oddělení podlahových vrstev z polyetylénové fólie</t>
  </si>
  <si>
    <t>1142296444</t>
  </si>
  <si>
    <t>"čv105,107 - skl.A"a</t>
  </si>
  <si>
    <t>"čv106,107 - skl.B"b</t>
  </si>
  <si>
    <t>42</t>
  </si>
  <si>
    <t>634112113</t>
  </si>
  <si>
    <t>Obvodová dilatace mezi stěnou a mazaninou nebo potěrem podlahovým páskem z pěnového PE tl. do 10 mm, výšky 80 mm</t>
  </si>
  <si>
    <t>-1957869381</t>
  </si>
  <si>
    <t>"1.13,14"0,8*2+1,25*2+1,85*2+0,9*2</t>
  </si>
  <si>
    <t>"1.17"2,93+3,15*2+2,85+0,45*2+1,2+0,54*2+1,19+1,29+2,31+0,9+0,95</t>
  </si>
  <si>
    <t>"2.09,10"1,35*2+0,9*2+1,2*2+0,85*2</t>
  </si>
  <si>
    <t>"2.11"3,83+0,85*2+1,95*2+1,25*2+0,31*2+0,45*2+0,6+2,32+1+0,45*2+1,26+1,45</t>
  </si>
  <si>
    <t>43</t>
  </si>
  <si>
    <t>631311115</t>
  </si>
  <si>
    <t>Mazanina z betonu prostého bez zvýšených nároků na prostředí tl. přes 50 do 80 mm tř. C 20/25</t>
  </si>
  <si>
    <t>1845466938</t>
  </si>
  <si>
    <t>do ceny započítat i pomocné přibednění v místě dilatačních celků (alt.nařezání) - v místě dveří, zúžení,... (využití obvodové dilatace)</t>
  </si>
  <si>
    <t>"čv105,107 - skl.A"a*0,064</t>
  </si>
  <si>
    <t>"čv106,107 - skl.B"b*0,06</t>
  </si>
  <si>
    <t>44</t>
  </si>
  <si>
    <t>631319171</t>
  </si>
  <si>
    <t>Příplatek k cenám mazanin za stržení povrchu spodní vrstvy mazaniny latí před vložením výztuže nebo pletiva pro tl. obou vrstev mazaniny přes 50 do 80 mm</t>
  </si>
  <si>
    <t>306250635</t>
  </si>
  <si>
    <t>45</t>
  </si>
  <si>
    <t>631319195</t>
  </si>
  <si>
    <t>Příplatek k cenám mazanin za malou plochu do 5 m2 jednotlivě mazanina tl. přes 50 do 80 mm</t>
  </si>
  <si>
    <t>79158598</t>
  </si>
  <si>
    <t>"čv105,107 - skl.A"(1,11+1,7)*0,064</t>
  </si>
  <si>
    <t>"čv106,107 - skl.B"(1,31+1,05)*0,06</t>
  </si>
  <si>
    <t>46</t>
  </si>
  <si>
    <t>631362021</t>
  </si>
  <si>
    <t>Výztuž mazanin ze svařovaných sítí z drátů typu KARI</t>
  </si>
  <si>
    <t>-1044633572</t>
  </si>
  <si>
    <t>"čv105,107 - skl.A"a*2,105*1,2*0,001</t>
  </si>
  <si>
    <t>"čv106,107 - skl.B"b*2,105*1,2*0,001</t>
  </si>
  <si>
    <t>47</t>
  </si>
  <si>
    <t>631341132</t>
  </si>
  <si>
    <t>Mazanina z lehkého keramického betonu tl. přes 120 do 240 mm tř. LC 12/13</t>
  </si>
  <si>
    <t>1238424336</t>
  </si>
  <si>
    <t>položka pro keramzitbeton fr.4/16</t>
  </si>
  <si>
    <t>"plocha klenby cca dle čv103"(2,97+15,15-0,45*1,21-0,31*(2,09+0,83)+0,1*3,2+0,47*0,3)*0,198</t>
  </si>
  <si>
    <t>64</t>
  </si>
  <si>
    <t>Osazování výplní otvorů</t>
  </si>
  <si>
    <t>48</t>
  </si>
  <si>
    <t>642942611</t>
  </si>
  <si>
    <t>Osazování zárubní nebo rámů kovových dveřních lisovaných nebo z úhelníků bez dveřních křídel na montážní pěnu, plochy otvoru do 2,5 m2</t>
  </si>
  <si>
    <t>-351031165</t>
  </si>
  <si>
    <t xml:space="preserve">způsob osazení si zvolí uchazeč bez ohledu na způsob osazení v popisu položky </t>
  </si>
  <si>
    <t>"T2"2</t>
  </si>
  <si>
    <t>49</t>
  </si>
  <si>
    <t>64t2</t>
  </si>
  <si>
    <t>Ocelová zapuštěná zárubeň 700x1970mm pro stěnu tl.115mm - dodávka dle tab.dveří vč.konečné povrchové úpravy</t>
  </si>
  <si>
    <t>2135421529</t>
  </si>
  <si>
    <t>50</t>
  </si>
  <si>
    <t>642946111</t>
  </si>
  <si>
    <t>Osazení stavebního pouzdra posuvných dveří do zděné příčky s jednou kapsou pro jedno dveřní křídlo průchozí šířky do 800 mm</t>
  </si>
  <si>
    <t>-588415855</t>
  </si>
  <si>
    <t>"O6,O7"1+1</t>
  </si>
  <si>
    <t>51</t>
  </si>
  <si>
    <t>55331611</t>
  </si>
  <si>
    <t>pouzdro stavební posuvných dveří jednopouzdrové 700mm standardní rozměr</t>
  </si>
  <si>
    <t>-764319471</t>
  </si>
  <si>
    <t>"O6"1</t>
  </si>
  <si>
    <t>52</t>
  </si>
  <si>
    <t>55331610</t>
  </si>
  <si>
    <t>pouzdro stavební posuvných dveří jednopouzdrové 600mm standardní rozměr</t>
  </si>
  <si>
    <t>-108345788</t>
  </si>
  <si>
    <t>"O7"1</t>
  </si>
  <si>
    <t>94</t>
  </si>
  <si>
    <t>Lešení a stavební výtahy</t>
  </si>
  <si>
    <t>53</t>
  </si>
  <si>
    <t>949101111</t>
  </si>
  <si>
    <t>Lešení pomocné pracovní pro objekty pozemních staveb pro zatížení do 150 kg/m2, o výšce lešeňové podlahy do 1,9 m</t>
  </si>
  <si>
    <t>1835218299</t>
  </si>
  <si>
    <t>"sdk podhled patro"3,45*(3,02+2,26)-0,1*(0,85+1,95+1,35*2)</t>
  </si>
  <si>
    <t>"2.02"1,7*1,5</t>
  </si>
  <si>
    <t>95</t>
  </si>
  <si>
    <t>Různé dokončovací konstrukce a práce pozemních staveb</t>
  </si>
  <si>
    <t>54</t>
  </si>
  <si>
    <t>952901111</t>
  </si>
  <si>
    <t>Vyčištění budov nebo objektů před předáním do užívání budov bytové nebo občanské výstavby, světlé výšky podlaží do 4 m</t>
  </si>
  <si>
    <t>2109090994</t>
  </si>
  <si>
    <t>Poznámka k položce:_x000d_
předkolaudační úklid</t>
  </si>
  <si>
    <t>"2.08"17,02</t>
  </si>
  <si>
    <t>"schodiště"6,1+7,08+17,75+15,15+19,81</t>
  </si>
  <si>
    <t>55</t>
  </si>
  <si>
    <t>95ú</t>
  </si>
  <si>
    <t>Ocelový úhelník L 80x80x6mm dl.1,2m - d,m vč.zasekání a povrchové úpravy (2x zákl.nátěr)</t>
  </si>
  <si>
    <t>1601495948</t>
  </si>
  <si>
    <t>"čv102-pozn.8"1,2*8</t>
  </si>
  <si>
    <t>56</t>
  </si>
  <si>
    <t>95o1</t>
  </si>
  <si>
    <t>O1 - zástěna mezi WC 800x550mm - d,m dle tab.ostatních výrobků</t>
  </si>
  <si>
    <t>-264504595</t>
  </si>
  <si>
    <t>57</t>
  </si>
  <si>
    <t>95o2v</t>
  </si>
  <si>
    <t>O2 - zástěna z lamina tl.18mm 1300x1300mm, hrana ABS 2mm - d,m dle tab.ostatních výrobků</t>
  </si>
  <si>
    <t>-1608700469</t>
  </si>
  <si>
    <t>58</t>
  </si>
  <si>
    <t>95o2or</t>
  </si>
  <si>
    <t>O2 - ocelový rám pro ručníkovou stěnu - d,m dle tab.ostatních výrobků vč.kotvení a povrchové úpravy</t>
  </si>
  <si>
    <t>951672280</t>
  </si>
  <si>
    <t>59</t>
  </si>
  <si>
    <t>95o3</t>
  </si>
  <si>
    <t>O3 - zrcadlo s fazetou 500x400mm - d,m dle tab.ostatních výrobků</t>
  </si>
  <si>
    <t>-1368289535</t>
  </si>
  <si>
    <t>60</t>
  </si>
  <si>
    <t>95o4</t>
  </si>
  <si>
    <t>O4 - dávkovač tekutého mýdla nerez 0,5L - d,m dle tab.ostatních výrobků</t>
  </si>
  <si>
    <t>-1534812134</t>
  </si>
  <si>
    <t>95o5</t>
  </si>
  <si>
    <t>O5 - držák toal.papíru - d,m dle tab.ostatních výrobků</t>
  </si>
  <si>
    <t>-221530161</t>
  </si>
  <si>
    <t>96</t>
  </si>
  <si>
    <t>Bourání konstrukcí</t>
  </si>
  <si>
    <t>62</t>
  </si>
  <si>
    <t>962031133</t>
  </si>
  <si>
    <t>Bourání příček z cihel, tvárnic nebo příčkovek z cihel pálených, plných nebo dutých na maltu vápennou nebo vápenocementovou, tl. do 150 mm</t>
  </si>
  <si>
    <t>-1094847484</t>
  </si>
  <si>
    <t>"čv102,104-pozn.1"2,18*(1,05+0,1)</t>
  </si>
  <si>
    <t>967031733</t>
  </si>
  <si>
    <t>Přisekání (špicování) plošné nebo rovných ostění zdiva z cihel pálených plošné, na maltu vápennou nebo vápenocementovou, tl. na maltu vápennou nebo vápenocementovou, tl. do 150 mm</t>
  </si>
  <si>
    <t>1670688330</t>
  </si>
  <si>
    <t>položka pro odsekání rohu komína</t>
  </si>
  <si>
    <t>"čv102-pozn.2, předpoklad až po klenbu"(0,32+0,15)*(3,53+0,1)</t>
  </si>
  <si>
    <t>962031132</t>
  </si>
  <si>
    <t>Bourání příček z cihel, tvárnic nebo příčkovek z cihel pálených, plných nebo dutých na maltu vápennou nebo vápenocementovou, tl. do 100 mm</t>
  </si>
  <si>
    <t>-604016260</t>
  </si>
  <si>
    <t>"čv102-pozn.4 vč.zárubně, předpoklad až po klenbu"2*(3,68+0,1)-1,2</t>
  </si>
  <si>
    <t>"čv103-pozn.4 vč.zárubně"3,51*(2,2+0,25)-1,2</t>
  </si>
  <si>
    <t>65</t>
  </si>
  <si>
    <t>969021121</t>
  </si>
  <si>
    <t>Vybourání kanalizačního potrubí DN do 200 mm</t>
  </si>
  <si>
    <t>1298710670</t>
  </si>
  <si>
    <t>kamenina dn200</t>
  </si>
  <si>
    <t>"čv102,103,104 - pozn.6"0,1+3,53+0,47+0,26+2</t>
  </si>
  <si>
    <t>66</t>
  </si>
  <si>
    <t>340000999</t>
  </si>
  <si>
    <t>Řezání stěnových dílců z lehkých betonů tl. přes 100 do 200 mm</t>
  </si>
  <si>
    <t>-922736700</t>
  </si>
  <si>
    <t>položka pro zaříznutí okrajů niky před jejím vybouráním</t>
  </si>
  <si>
    <t>"čv102-pozn.8"2*2</t>
  </si>
  <si>
    <t>67</t>
  </si>
  <si>
    <t>973031151</t>
  </si>
  <si>
    <t>Vysekání výklenků nebo kapes ve zdivu z cihel na maltu vápennou nebo vápenocementovou výklenků, pohledové plochy přes 0,25 m2</t>
  </si>
  <si>
    <t>815440287</t>
  </si>
  <si>
    <t>"čv102-pozn.8 vč.špicování"0,8*2*0,15</t>
  </si>
  <si>
    <t>68</t>
  </si>
  <si>
    <t>965081213</t>
  </si>
  <si>
    <t>Bourání podlah z dlaždic bez podkladního lože nebo mazaniny, s jakoukoliv výplní spár keramických nebo xylolitových tl. do 10 mm, plochy přes 1 m2</t>
  </si>
  <si>
    <t>1422220339</t>
  </si>
  <si>
    <t>čv102,104</t>
  </si>
  <si>
    <t>"1.13,14"13,53+3,48</t>
  </si>
  <si>
    <t>čv103,104</t>
  </si>
  <si>
    <t>"2.09,10"2,97+15,15</t>
  </si>
  <si>
    <t>69</t>
  </si>
  <si>
    <t>965041441</t>
  </si>
  <si>
    <t>Bourání mazanin škvárobetonových tl. přes 100 mm, plochy přes 4 m2</t>
  </si>
  <si>
    <t>28551762</t>
  </si>
  <si>
    <t>"2.09,10-plocha u dveří neodečtena (schod), zanedbatelné množství"(2,97+15,15)*0,2</t>
  </si>
  <si>
    <t>70</t>
  </si>
  <si>
    <t>965082933</t>
  </si>
  <si>
    <t>Odstranění násypu pod podlahami nebo ochranného násypu na střechách tl. do 200 mm, plochy přes 2 m2</t>
  </si>
  <si>
    <t>-1850034623</t>
  </si>
  <si>
    <t>"2.09,10-plocha klenby cca"(2,97+15,15-0,45*1,21-0,31*(2,09+0,83)+0,1*3,2)*0,17</t>
  </si>
  <si>
    <t>71</t>
  </si>
  <si>
    <t>965042141</t>
  </si>
  <si>
    <t>Bourání mazanin betonových nebo z litého asfaltu tl. do 100 mm, plochy přes 4 m2</t>
  </si>
  <si>
    <t>424179720</t>
  </si>
  <si>
    <t>"1.13 S1"(13,53-1,45*3,35)*0,1</t>
  </si>
  <si>
    <t>"1.14 S1"3,48*0,1</t>
  </si>
  <si>
    <t>"2.09,10"(2,97+15,15)*0,05</t>
  </si>
  <si>
    <t>"2.09,10"(2,97+15,15)*0,1</t>
  </si>
  <si>
    <t>72</t>
  </si>
  <si>
    <t>965049111</t>
  </si>
  <si>
    <t>Bourání mazanin Příplatek k cenám za bourání mazanin betonových se svařovanou sítí, tl. do 100 mm</t>
  </si>
  <si>
    <t>-451335691</t>
  </si>
  <si>
    <t>73</t>
  </si>
  <si>
    <t>965042241</t>
  </si>
  <si>
    <t>Bourání mazanin betonových nebo z litého asfaltu tl. přes 100 mm, plochy přes 4 m2</t>
  </si>
  <si>
    <t>-1708100044</t>
  </si>
  <si>
    <t>"1.13 S2"(1,45*3,35)*0,16</t>
  </si>
  <si>
    <t>"1.13,14 - podklaďák"(13,53-2,85*0,31-1,19*0,54+3,48)*0,15</t>
  </si>
  <si>
    <t>74</t>
  </si>
  <si>
    <t>965049112</t>
  </si>
  <si>
    <t>Bourání mazanin Příplatek k cenám za bourání mazanin betonových se svařovanou sítí, tl. přes 100 mm</t>
  </si>
  <si>
    <t>1091752885</t>
  </si>
  <si>
    <t>75</t>
  </si>
  <si>
    <t>978059541</t>
  </si>
  <si>
    <t>Odsekání obkladů stěn včetně otlučení podkladní omítky až na zdivo z obkládaček vnitřních, z jakýchkoliv materiálů, plochy přes 1 m2</t>
  </si>
  <si>
    <t>-1215588996</t>
  </si>
  <si>
    <t>"1.13"1,5*(3,35*2-1,25+2,93+2,85+1,2+0,54+0,15)</t>
  </si>
  <si>
    <t>"pozn.1 - 2.08"1,5*1,5</t>
  </si>
  <si>
    <t>"2.09"2*(3,51*2+0,83*2)-0,89*1,12+0,25*1,12*2-0,5*0,52+0,3*0,52*2-1,2</t>
  </si>
  <si>
    <t>"2.10"1,2*(4,35*2+0,3*2+3,51+0,31+0,54*2+3,2-0,6-0,8)-0,15*(0,5+0,56)+0,15*0,3*4</t>
  </si>
  <si>
    <t>76</t>
  </si>
  <si>
    <t>96dmwc</t>
  </si>
  <si>
    <t>Stávající dřevěná mezistěna WC - dmtž a předání provozovateli</t>
  </si>
  <si>
    <t>-1819311410</t>
  </si>
  <si>
    <t>"čv102"4</t>
  </si>
  <si>
    <t>"čv103"4</t>
  </si>
  <si>
    <t>77</t>
  </si>
  <si>
    <t>962032314</t>
  </si>
  <si>
    <t>Bourání zdiva nadzákladového z cihel nebo tvárnic pilířů cihelných průřezu do 0,36 m2</t>
  </si>
  <si>
    <t>-1758017321</t>
  </si>
  <si>
    <t>položka pro odbourání komínu</t>
  </si>
  <si>
    <t>"čv103-pozn.2, odhad výšky cca 2,85m"0,47*0,3*2,85</t>
  </si>
  <si>
    <t>78</t>
  </si>
  <si>
    <t>973031325</t>
  </si>
  <si>
    <t>Vysekání výklenků nebo kapes ve zdivu z cihel na maltu vápennou nebo vápenocementovou kapes, plochy do 0,10 m2, hl. do 300 mm</t>
  </si>
  <si>
    <t>446947063</t>
  </si>
  <si>
    <t>"čv106 - nad pouzdro"1</t>
  </si>
  <si>
    <t>79</t>
  </si>
  <si>
    <t>971033231</t>
  </si>
  <si>
    <t>Vybourání otvorů ve zdivu základovém nebo nadzákladovém z cihel, tvárnic, příčkovek z cihel pálených na maltu vápennou nebo vápenocementovou plochy do 0,0225 m2, tl. do 150 mm</t>
  </si>
  <si>
    <t>804934447</t>
  </si>
  <si>
    <t>"čv106 - nad pouzdro, pro vtažení nosníku"1</t>
  </si>
  <si>
    <t>80</t>
  </si>
  <si>
    <t>971026481</t>
  </si>
  <si>
    <t>Vybourání otvorů ve zdivu základovém nebo nadzákladovém kamenném, smíšeném kamenném, na maltu cementovou, plochy do 0,25 m2, tl. do 900 mm</t>
  </si>
  <si>
    <t>-661245572</t>
  </si>
  <si>
    <t>"čv105 - pozn.7 - prostup kamenným základem"1</t>
  </si>
  <si>
    <t>81</t>
  </si>
  <si>
    <t>972033241</t>
  </si>
  <si>
    <t>Vybourání otvorů v klenbách z cihel bez odstranění podlahy a násypu, plochy do 0,09 m2, tl. do 150 mm</t>
  </si>
  <si>
    <t>-1863983323</t>
  </si>
  <si>
    <t>997</t>
  </si>
  <si>
    <t>Přesun sutě</t>
  </si>
  <si>
    <t>82</t>
  </si>
  <si>
    <t>997013211</t>
  </si>
  <si>
    <t>Vnitrostaveništní doprava suti a vybouraných hmot vodorovně do 50 m svisle ručně (nošením po schodech) pro budovy a haly výšky do 6 m</t>
  </si>
  <si>
    <t>1133184840</t>
  </si>
  <si>
    <t>83</t>
  </si>
  <si>
    <t>997013311</t>
  </si>
  <si>
    <t>Doprava suti shozem montáž a demontáž shozu výšky do 10 m</t>
  </si>
  <si>
    <t>1492312103</t>
  </si>
  <si>
    <t>84</t>
  </si>
  <si>
    <t>997013321</t>
  </si>
  <si>
    <t>Doprava suti shozem montáž a demontáž shozu výšky Příplatek za první a každý další den použití shozu k ceně -3311</t>
  </si>
  <si>
    <t>807438712</t>
  </si>
  <si>
    <t>5*14 'Přepočtené koeficientem množství</t>
  </si>
  <si>
    <t>85</t>
  </si>
  <si>
    <t>997013501</t>
  </si>
  <si>
    <t>Odvoz suti a vybouraných hmot na skládku nebo meziskládku se složením, na vzdálenost do 1 km</t>
  </si>
  <si>
    <t>-573849871</t>
  </si>
  <si>
    <t>86</t>
  </si>
  <si>
    <t>997013509</t>
  </si>
  <si>
    <t>Odvoz suti a vybouraných hmot na skládku nebo meziskládku se složením, na vzdálenost Příplatek k ceně za každý další i započatý 1 km přes 1 km</t>
  </si>
  <si>
    <t>2012260022</t>
  </si>
  <si>
    <t>36,888*14 'Přepočtené koeficientem množství</t>
  </si>
  <si>
    <t>87</t>
  </si>
  <si>
    <t>997013802r</t>
  </si>
  <si>
    <t>Poplatek za uložení stavebního odpadu na skládce (skládkovné)</t>
  </si>
  <si>
    <t>175511628</t>
  </si>
  <si>
    <t>Poznámka k položce:_x000d_
převažuje beton, keramika a omítky</t>
  </si>
  <si>
    <t>998</t>
  </si>
  <si>
    <t>Přesun hmot</t>
  </si>
  <si>
    <t>88</t>
  </si>
  <si>
    <t>998017001</t>
  </si>
  <si>
    <t>Přesun hmot pro budovy občanské výstavby, bydlení, výrobu a služby s omezením mechanizace vodorovná dopravní vzdálenost do 100 m pro budovy s jakoukoliv nosnou konstrukcí výšky do 6 m</t>
  </si>
  <si>
    <t>-537258493</t>
  </si>
  <si>
    <t>Poznámka k položce:_x000d_
obsahuje i náklady na transportbeton</t>
  </si>
  <si>
    <t>PSV</t>
  </si>
  <si>
    <t>Práce a dodávky PSV</t>
  </si>
  <si>
    <t>711</t>
  </si>
  <si>
    <t>Izolace proti vodě, vlhkosti a plynům</t>
  </si>
  <si>
    <t>89</t>
  </si>
  <si>
    <t>711131811</t>
  </si>
  <si>
    <t>Odstranění izolace proti zemní vlhkosti na ploše vodorovné V</t>
  </si>
  <si>
    <t>1952785038</t>
  </si>
  <si>
    <t>90</t>
  </si>
  <si>
    <t>711193131</t>
  </si>
  <si>
    <t>Izolace proti zemní vlhkosti ostatní těsnicí hmotou dvousložkovou na bázi cementu na ploše svislé S</t>
  </si>
  <si>
    <t>-1142220379</t>
  </si>
  <si>
    <t>do ceny započítat bandáže koutů</t>
  </si>
  <si>
    <t>"čv105,106 - pozn.5 (sprch.kout)"2*(0,9*2+0,8)*2</t>
  </si>
  <si>
    <t>91</t>
  </si>
  <si>
    <t>711111001</t>
  </si>
  <si>
    <t>Provedení izolace proti zemní vlhkosti natěradly a tmely za studena na ploše vodorovné V nátěrem penetračním</t>
  </si>
  <si>
    <t>2088764527</t>
  </si>
  <si>
    <t>"čv105,107-skl.A"a+2,93*0,2+2,15*0,1+0,9*0,15+0,1*(0,45+1,3+0,49+0,8)</t>
  </si>
  <si>
    <t>92</t>
  </si>
  <si>
    <t>11163150</t>
  </si>
  <si>
    <t>lak penetrační asfaltový</t>
  </si>
  <si>
    <t>513776136</t>
  </si>
  <si>
    <t>17,32*0,0003 'Přepočtené koeficientem množství</t>
  </si>
  <si>
    <t>93</t>
  </si>
  <si>
    <t>711141559</t>
  </si>
  <si>
    <t>Provedení izolace proti zemní vlhkosti pásy přitavením NAIP na ploše vodorovné V</t>
  </si>
  <si>
    <t>181699356</t>
  </si>
  <si>
    <t>62853004</t>
  </si>
  <si>
    <t>pás asfaltový natavitelný modifikovaný SBS tl 4,0mm s vložkou ze skleněné tkaniny a spalitelnou PE fólií nebo jemnozrnný minerálním posypem na horním povrchu</t>
  </si>
  <si>
    <t>-945010289</t>
  </si>
  <si>
    <t>17,32*1,15 'Přepočtené koeficientem množství</t>
  </si>
  <si>
    <t>711112001</t>
  </si>
  <si>
    <t>Provedení izolace proti zemní vlhkosti natěradly a tmely za studena na ploše svislé S nátěrem penetračním</t>
  </si>
  <si>
    <t>-769776564</t>
  </si>
  <si>
    <t>vytažení na zdivo</t>
  </si>
  <si>
    <t>"čv105,107"0,2*(2,93+3,35*2-1,25+2,85+1,2+0,54+1,19+0,54+1,29+1,9+2+2+0,31)</t>
  </si>
  <si>
    <t>-157034388</t>
  </si>
  <si>
    <t>4,44*0,00035 'Přepočtené koeficientem množství</t>
  </si>
  <si>
    <t>97</t>
  </si>
  <si>
    <t>711142559</t>
  </si>
  <si>
    <t>Provedení izolace proti zemní vlhkosti pásy přitavením NAIP na ploše svislé S</t>
  </si>
  <si>
    <t>1677386528</t>
  </si>
  <si>
    <t>98</t>
  </si>
  <si>
    <t>122263309</t>
  </si>
  <si>
    <t>4,44*1,2 'Přepočtené koeficientem množství</t>
  </si>
  <si>
    <t>99</t>
  </si>
  <si>
    <t>711199095</t>
  </si>
  <si>
    <t>Příplatek k cenám provedení izolace proti zemní vlhkosti za plochu do 10 m2 natěradly za studena nebo za horka</t>
  </si>
  <si>
    <t>-223015005</t>
  </si>
  <si>
    <t>100</t>
  </si>
  <si>
    <t>711199097</t>
  </si>
  <si>
    <t>Příplatek k cenám provedení izolace proti zemní vlhkosti za plochu do 10 m2 pásy přitavením NAIP nebo termoplasty</t>
  </si>
  <si>
    <t>2072819143</t>
  </si>
  <si>
    <t>101</t>
  </si>
  <si>
    <t>711nnshi</t>
  </si>
  <si>
    <t>Napojení nové HI na stávající HI - d,m</t>
  </si>
  <si>
    <t>-453768978</t>
  </si>
  <si>
    <t>"čv105,107"(2,93+3,35*2-1,25+2,85+1,2+0,54+1,19+0,54+1,29+1,9+2+2+0,31)</t>
  </si>
  <si>
    <t>102</t>
  </si>
  <si>
    <t>998711101</t>
  </si>
  <si>
    <t>Přesun hmot pro izolace proti vodě, vlhkosti a plynům stanovený z hmotnosti přesunovaného materiálu vodorovná dopravní vzdálenost do 50 m v objektech výšky do 6 m</t>
  </si>
  <si>
    <t>90195868</t>
  </si>
  <si>
    <t>103</t>
  </si>
  <si>
    <t>998711181</t>
  </si>
  <si>
    <t>Přesun hmot pro izolace proti vodě, vlhkosti a plynům stanovený z hmotnosti přesunovaného materiálu Příplatek k cenám za přesun prováděný bez použití mechanizace pro jakoukoliv výšku objektu</t>
  </si>
  <si>
    <t>2009081820</t>
  </si>
  <si>
    <t>713</t>
  </si>
  <si>
    <t>Izolace tepelné</t>
  </si>
  <si>
    <t>104</t>
  </si>
  <si>
    <t>713121111</t>
  </si>
  <si>
    <t>Montáž tepelné izolace podlah rohožemi, pásy, deskami, dílci, bloky (izolační materiál ve specifikaci) kladenými volně jednovrstvá</t>
  </si>
  <si>
    <t>411789027</t>
  </si>
  <si>
    <t>105</t>
  </si>
  <si>
    <t>28375915</t>
  </si>
  <si>
    <t>deska EPS 150 pro trvalé zatížení v tlaku (max. 3000 kg/m2) tl 120mm</t>
  </si>
  <si>
    <t>827310703</t>
  </si>
  <si>
    <t>16,08*1,02 'Přepočtené koeficientem množství</t>
  </si>
  <si>
    <t>106</t>
  </si>
  <si>
    <t>998713101</t>
  </si>
  <si>
    <t>Přesun hmot pro izolace tepelné stanovený z hmotnosti přesunovaného materiálu vodorovná dopravní vzdálenost do 50 m v objektech výšky do 6 m</t>
  </si>
  <si>
    <t>-1820276345</t>
  </si>
  <si>
    <t>107</t>
  </si>
  <si>
    <t>998713181</t>
  </si>
  <si>
    <t>Přesun hmot pro izolace tepelné stanovený z hmotnosti přesunovaného materiálu Příplatek k cenám za přesun prováděný bez použití mechanizace pro jakoukoliv výšku objektu</t>
  </si>
  <si>
    <t>-2083518072</t>
  </si>
  <si>
    <t>720</t>
  </si>
  <si>
    <t>Zdravotechnické instalace</t>
  </si>
  <si>
    <t>108</t>
  </si>
  <si>
    <t>Zdravotechnika - d,m dle samostat.rozpočtu</t>
  </si>
  <si>
    <t>kpl</t>
  </si>
  <si>
    <t>496293339</t>
  </si>
  <si>
    <t>730</t>
  </si>
  <si>
    <t>Ústřední vytápění</t>
  </si>
  <si>
    <t>109</t>
  </si>
  <si>
    <t>7301</t>
  </si>
  <si>
    <t>ÚT - d,m dle samostat.rozpočtu</t>
  </si>
  <si>
    <t>990235725</t>
  </si>
  <si>
    <t>7400</t>
  </si>
  <si>
    <t>Elektroinstalace</t>
  </si>
  <si>
    <t>110</t>
  </si>
  <si>
    <t>7402</t>
  </si>
  <si>
    <t>EI - d,m dle samostatného rozpočtu</t>
  </si>
  <si>
    <t>-9306348</t>
  </si>
  <si>
    <t>751</t>
  </si>
  <si>
    <t>Vzduchotechnika</t>
  </si>
  <si>
    <t>111</t>
  </si>
  <si>
    <t>7501</t>
  </si>
  <si>
    <t>Vzduchotechnika - d,m dle samostatného rozpočtu</t>
  </si>
  <si>
    <t>175121986</t>
  </si>
  <si>
    <t>762</t>
  </si>
  <si>
    <t>Konstrukce tesařské</t>
  </si>
  <si>
    <t>112</t>
  </si>
  <si>
    <t>762841812</t>
  </si>
  <si>
    <t>Demontáž podbíjení obkladů stropů a střech sklonu do 60° z hrubých prken tl. do 35 mm s omítkou</t>
  </si>
  <si>
    <t>1389859630</t>
  </si>
  <si>
    <t>položka pro odstranění prkenného podbití vč.rákos.omítky</t>
  </si>
  <si>
    <t>"čv102,104 - pozn.5"2,93*3,35</t>
  </si>
  <si>
    <t>113</t>
  </si>
  <si>
    <t>766421822</t>
  </si>
  <si>
    <t>Demontáž obložení podhledů podkladových roštů</t>
  </si>
  <si>
    <t>-373687161</t>
  </si>
  <si>
    <t>763</t>
  </si>
  <si>
    <t>Konstrukce suché výstavby</t>
  </si>
  <si>
    <t>114</t>
  </si>
  <si>
    <t>763131451</t>
  </si>
  <si>
    <t>Podhled ze sádrokartonových desek dvouvrstvá zavěšená spodní konstrukce z ocelových profilů CD, UD jednoduše opláštěná deskou impregnovanou H2, tl. 12,5 mm, bez TI</t>
  </si>
  <si>
    <t>-1480931887</t>
  </si>
  <si>
    <t>"čv105,107-skl.C"a+2,93*0,2+2,15*0,1+0,9*0,15</t>
  </si>
  <si>
    <t>115</t>
  </si>
  <si>
    <t>763131761</t>
  </si>
  <si>
    <t>Podhled ze sádrokartonových desek Příplatek k cenám za plochu do 3 m2 jednotlivě</t>
  </si>
  <si>
    <t>-1632158902</t>
  </si>
  <si>
    <t>"čv105,107 - 1.13,14"1,11+1,7+0,9*0,15</t>
  </si>
  <si>
    <t>116</t>
  </si>
  <si>
    <t>763131765</t>
  </si>
  <si>
    <t>Podhled ze sádrokartonových desek Příplatek k cenám za výšku zavěšení přes 0,5 do 1,0 m</t>
  </si>
  <si>
    <t>1570637063</t>
  </si>
  <si>
    <t>117</t>
  </si>
  <si>
    <t>763131914</t>
  </si>
  <si>
    <t>Zhotovení otvorů v podhledech a podkrovích ze sádrokartonových desek pro prostupy (voda, elektro, topení, VZT), osvětlení, sprinklery, revizní klapky včetně vyztužení profily, velikost přes 0,50 do 1,00 m2</t>
  </si>
  <si>
    <t>-1243000308</t>
  </si>
  <si>
    <t>položka pro rozebrání a nové doplnění stávaj.SDK podhledu z desek impreg.tl.15mm (cca 2m2)</t>
  </si>
  <si>
    <t>v ceně zohlednit úpravu parotěsu a tep.izolace</t>
  </si>
  <si>
    <t>"předběžně v každé místnosti 1x - odsouhlasí TDI"3</t>
  </si>
  <si>
    <t>118</t>
  </si>
  <si>
    <t>763111313</t>
  </si>
  <si>
    <t>Příčka ze sádrokartonových desek s nosnou konstrukcí z jednoduchých ocelových profilů UW, CW jednoduše opláštěná deskou standardní A tl. 12,5 mm, příčka tl. 100 mm, profil 75 bez TI, EI 15</t>
  </si>
  <si>
    <t>2087827737</t>
  </si>
  <si>
    <t>"čv106 - pozn.13, vestavba pro úklidové prostředky"2,7*(0,5+0,6)</t>
  </si>
  <si>
    <t>119</t>
  </si>
  <si>
    <t>763111915</t>
  </si>
  <si>
    <t>Zhotovení otvorů v příčkách ze sádrokartonových desek pro prostupy (voda, elektro, topení, VZT), osvětlení, okna, revizní klapky včetně vyztužení profily pro příčku tl. do 100 mm, velikost přes 1,00 do 2,00 m2</t>
  </si>
  <si>
    <t>-1914641111</t>
  </si>
  <si>
    <t>"čv106 - pozn.13, vestavba pro úklidové prostředky"1</t>
  </si>
  <si>
    <t>120</t>
  </si>
  <si>
    <t>998763301</t>
  </si>
  <si>
    <t>Přesun hmot pro konstrukce montované z desek sádrokartonových, sádrovláknitých, cementovláknitých nebo cementových stanovený z hmotnosti přesunovaného materiálu vodorovná dopravní vzdálenost do 50 m v objektech výšky do 6 m</t>
  </si>
  <si>
    <t>-690932766</t>
  </si>
  <si>
    <t>121</t>
  </si>
  <si>
    <t>998763381</t>
  </si>
  <si>
    <t>Přesun hmot pro konstrukce montované z desek sádrokartonových, sádrovláknitých, cementovláknitých nebo cementových Příplatek k cenám za přesun prováděný bez použití mechanizace pro jakoukoliv výšku objektu</t>
  </si>
  <si>
    <t>-1609565597</t>
  </si>
  <si>
    <t>766</t>
  </si>
  <si>
    <t>Konstrukce truhlářské</t>
  </si>
  <si>
    <t>122</t>
  </si>
  <si>
    <t>766691914</t>
  </si>
  <si>
    <t>Ostatní práce vyvěšení nebo zavěšení křídel s případným uložením a opětovným zavěšením po provedení stavebních změn dřevěných dveřních, plochy do 2 m2</t>
  </si>
  <si>
    <t>-1437619501</t>
  </si>
  <si>
    <t>položka pro ocenění vyvěšení dveř.křídla vč.likvidace</t>
  </si>
  <si>
    <t>"čv102-pozn.3"2</t>
  </si>
  <si>
    <t>"čv103-pozn.3"2</t>
  </si>
  <si>
    <t>123</t>
  </si>
  <si>
    <t>766682111</t>
  </si>
  <si>
    <t>Montáž zárubní dřevěných, plastových nebo z lamina obložkových, pro dveře jednokřídlové, tloušťky stěny do 170 mm</t>
  </si>
  <si>
    <t>-1400840065</t>
  </si>
  <si>
    <t>"pro dveře posuvné do pouzdra T3,T6"1+1</t>
  </si>
  <si>
    <t>124</t>
  </si>
  <si>
    <t>766oz70</t>
  </si>
  <si>
    <t>obložková zárubeň 700x1970mm HPL bílý, stěna tl.115mm - dodávka dle tab.dveří</t>
  </si>
  <si>
    <t>-1680700908</t>
  </si>
  <si>
    <t>125</t>
  </si>
  <si>
    <t>766oz60</t>
  </si>
  <si>
    <t>obložková zárubeň 600x1970mm HPL bílý, stěna tl.115mm - dodávka dle tab.dveří</t>
  </si>
  <si>
    <t>-167905010</t>
  </si>
  <si>
    <t>126</t>
  </si>
  <si>
    <t>766t1</t>
  </si>
  <si>
    <t>T1 - dveře vnitřní plné HPL bílé 900x1970mm - d,m dle tab.dveří vč.kování, zámku a AL větr.mřížky</t>
  </si>
  <si>
    <t>-899331126</t>
  </si>
  <si>
    <t>127</t>
  </si>
  <si>
    <t>766t2</t>
  </si>
  <si>
    <t>T2 - dveře vnitřní plné HPL bílé 700x1970mm - d,m dle tab.dveří vč.kování, zámku a AL větr.mřížky</t>
  </si>
  <si>
    <t>-677798495</t>
  </si>
  <si>
    <t>128</t>
  </si>
  <si>
    <t>766t3</t>
  </si>
  <si>
    <t>T3 - dveře vnitřní posuvné plné HPL bílé 700x1970mm - d,m dle tab.dveří vč.kování, zámku</t>
  </si>
  <si>
    <t>2032543509</t>
  </si>
  <si>
    <t>129</t>
  </si>
  <si>
    <t>766t5</t>
  </si>
  <si>
    <t>T5 - dveře vnitřní plné HPL bílé 800x1970mm - d,m dle tab.dveří vč.kování, zámku a AL větr.mřížky</t>
  </si>
  <si>
    <t>-795283963</t>
  </si>
  <si>
    <t>130</t>
  </si>
  <si>
    <t>766t6</t>
  </si>
  <si>
    <t>T6 - dveře vnitřní posuvné plné HPL bílé 700x1970mm - d,m dle tab.dveří vč.kování, zámku</t>
  </si>
  <si>
    <t>-619465829</t>
  </si>
  <si>
    <t>131</t>
  </si>
  <si>
    <t>766vúkdv</t>
  </si>
  <si>
    <t>Dveře do vestavby pro úklidové prostředky, deska lamino tl.18mm, 500x2100mm - d,m vč.závěsů (pantů),kování a zámku</t>
  </si>
  <si>
    <t>-86870713</t>
  </si>
  <si>
    <t>132</t>
  </si>
  <si>
    <t>766vúkp</t>
  </si>
  <si>
    <t>Police do vestavby pro úklidové prostředky, deska lamino tl.18mm, 600x300mm - d,m</t>
  </si>
  <si>
    <t>853435651</t>
  </si>
  <si>
    <t>133</t>
  </si>
  <si>
    <t>998766101</t>
  </si>
  <si>
    <t>Přesun hmot pro konstrukce truhlářské stanovený z hmotnosti přesunovaného materiálu vodorovná dopravní vzdálenost do 50 m v objektech výšky do 6 m</t>
  </si>
  <si>
    <t>-1191658222</t>
  </si>
  <si>
    <t>134</t>
  </si>
  <si>
    <t>998766181</t>
  </si>
  <si>
    <t>Přesun hmot pro konstrukce truhlářské stanovený z hmotnosti přesunovaného materiálu Příplatek k ceně za přesun prováděný bez použití mechanizace pro jakoukoliv výšku objektu</t>
  </si>
  <si>
    <t>664101011</t>
  </si>
  <si>
    <t>771</t>
  </si>
  <si>
    <t>Podlahy z dlaždic</t>
  </si>
  <si>
    <t>135</t>
  </si>
  <si>
    <t>771473810</t>
  </si>
  <si>
    <t>Demontáž soklíků z dlaždic keramických lepených rovných</t>
  </si>
  <si>
    <t>1332129502</t>
  </si>
  <si>
    <t>"čv102 - 1.13,14, předpoklad"0,15+0,54+1,35+0,31+0,1+1,74*2+2</t>
  </si>
  <si>
    <t>136</t>
  </si>
  <si>
    <t>776111112</t>
  </si>
  <si>
    <t>Příprava podkladu broušení podlah nového podkladu betonového</t>
  </si>
  <si>
    <t>1849512824</t>
  </si>
  <si>
    <t>137</t>
  </si>
  <si>
    <t>771111011</t>
  </si>
  <si>
    <t>Příprava podkladu před provedením dlažby vysátí podlah</t>
  </si>
  <si>
    <t>229159674</t>
  </si>
  <si>
    <t>138</t>
  </si>
  <si>
    <t>771121011</t>
  </si>
  <si>
    <t>Příprava podkladu před provedením dlažby nátěr penetrační na podlahu</t>
  </si>
  <si>
    <t>-929865351</t>
  </si>
  <si>
    <t>139</t>
  </si>
  <si>
    <t>771574246</t>
  </si>
  <si>
    <t>Montáž podlah z dlaždic keramických lepených flexibilním lepidlem maloformátových pro vysoké mechanické zatížení hladkých přes 22 do 25 ks/m2</t>
  </si>
  <si>
    <t>-413254555</t>
  </si>
  <si>
    <t>"čv105 - skladba A"1,11+1,7+13,27</t>
  </si>
  <si>
    <t>"čv105 - odpočet sprch.vaničky"-0,8*0,8</t>
  </si>
  <si>
    <t>"čv106 - skladba B"1,31+1,05+14,79</t>
  </si>
  <si>
    <t>"čv106 - odpočet sprch.vaničky"-0,8*0,8</t>
  </si>
  <si>
    <t>140</t>
  </si>
  <si>
    <t>59761406</t>
  </si>
  <si>
    <t>dlažba keramická slinutá protiskluzná do interiéru i exteriéru pro vysoké mechanické namáhání přes 22 do 25ks/m2</t>
  </si>
  <si>
    <t>1815994546</t>
  </si>
  <si>
    <t>31,95*1,1 'Přepočtené koeficientem množství</t>
  </si>
  <si>
    <t>141</t>
  </si>
  <si>
    <t>771577111</t>
  </si>
  <si>
    <t>Montáž podlah z dlaždic keramických lepených flexibilním lepidlem Příplatek k cenám za plochu do 5 m2 jednotlivě</t>
  </si>
  <si>
    <t>1951178285</t>
  </si>
  <si>
    <t>"čv105 - skladba A"1,11+1,7</t>
  </si>
  <si>
    <t>142</t>
  </si>
  <si>
    <t>771577112</t>
  </si>
  <si>
    <t>Montáž podlah z dlaždic keramických lepených flexibilním lepidlem Příplatek k cenám za podlahy v omezeném prostoru</t>
  </si>
  <si>
    <t>1180089830</t>
  </si>
  <si>
    <t>"čv105 - skladba A"1,11</t>
  </si>
  <si>
    <t>143</t>
  </si>
  <si>
    <t>771o8</t>
  </si>
  <si>
    <t>O8 - AL podlahová přechodová lišta š.30mm - d,m dle tab.ostatních výrobků</t>
  </si>
  <si>
    <t>1656421491</t>
  </si>
  <si>
    <t>"O8"0,9+0,8</t>
  </si>
  <si>
    <t>144</t>
  </si>
  <si>
    <t>771dl</t>
  </si>
  <si>
    <t>AL podlahová dilatační lišta - d,m</t>
  </si>
  <si>
    <t>-814227999</t>
  </si>
  <si>
    <t>"čv105,106 - pozn.9"1,25+0,7*2+1,25+0,7+0,6</t>
  </si>
  <si>
    <t>145</t>
  </si>
  <si>
    <t>998771101</t>
  </si>
  <si>
    <t>Přesun hmot pro podlahy z dlaždic stanovený z hmotnosti přesunovaného materiálu vodorovná dopravní vzdálenost do 50 m v objektech výšky do 6 m</t>
  </si>
  <si>
    <t>-2092048097</t>
  </si>
  <si>
    <t>146</t>
  </si>
  <si>
    <t>998771181</t>
  </si>
  <si>
    <t>Přesun hmot pro podlahy z dlaždic stanovený z hmotnosti přesunovaného materiálu Příplatek k ceně za přesun prováděný bez použití mechanizace pro jakoukoliv výšku objektu</t>
  </si>
  <si>
    <t>-1980066215</t>
  </si>
  <si>
    <t>776</t>
  </si>
  <si>
    <t>Podlahy povlakové</t>
  </si>
  <si>
    <t>147</t>
  </si>
  <si>
    <t>766vúk</t>
  </si>
  <si>
    <t>Vyříznutí podlahového PVC v místě založení sdk stěny vestavby pro úklid.prostředky vč.likvidace</t>
  </si>
  <si>
    <t>1710867619</t>
  </si>
  <si>
    <t>148</t>
  </si>
  <si>
    <t>776411111</t>
  </si>
  <si>
    <t>Montáž soklíků lepením obvodových, výšky do 80 mm</t>
  </si>
  <si>
    <t>-117898345</t>
  </si>
  <si>
    <t>"čv106 - pozn.13, vestavba pro úklidové prostředky"0,7+0,5+0,6+0,4+0,1*2</t>
  </si>
  <si>
    <t>149</t>
  </si>
  <si>
    <t>28411007</t>
  </si>
  <si>
    <t>lišta soklová PVC 15x50mm</t>
  </si>
  <si>
    <t>-50965214</t>
  </si>
  <si>
    <t>2,4*1,02 'Přepočtené koeficientem množství</t>
  </si>
  <si>
    <t>150</t>
  </si>
  <si>
    <t>998776101</t>
  </si>
  <si>
    <t>Přesun hmot pro podlahy povlakové stanovený z hmotnosti přesunovaného materiálu vodorovná dopravní vzdálenost do 50 m v objektech výšky do 6 m</t>
  </si>
  <si>
    <t>-338928475</t>
  </si>
  <si>
    <t>151</t>
  </si>
  <si>
    <t>998776181</t>
  </si>
  <si>
    <t>Přesun hmot pro podlahy povlakové stanovený z hmotnosti přesunovaného materiálu Příplatek k cenám za přesun prováděný bez použití mechanizace pro jakoukoliv výšku objektu</t>
  </si>
  <si>
    <t>827572014</t>
  </si>
  <si>
    <t>781</t>
  </si>
  <si>
    <t>Dokončovací práce - obklady</t>
  </si>
  <si>
    <t>152</t>
  </si>
  <si>
    <t>781473810</t>
  </si>
  <si>
    <t>Demontáž obkladů z dlaždic keramických lepených</t>
  </si>
  <si>
    <t>-195193595</t>
  </si>
  <si>
    <t>"čv102 - parapety"0,3*0,51+0,45*0,5*2+0,3*0,82</t>
  </si>
  <si>
    <t>"čv103 - parapety"0,25*0,89+0,3*(0,5*2+0,56)</t>
  </si>
  <si>
    <t>153</t>
  </si>
  <si>
    <t>781111011</t>
  </si>
  <si>
    <t>Příprava podkladu před provedením obkladu oprášení (ometení) stěny</t>
  </si>
  <si>
    <t>-1279040618</t>
  </si>
  <si>
    <t>154</t>
  </si>
  <si>
    <t>781121011</t>
  </si>
  <si>
    <t>Příprava podkladu před provedením obkladu nátěr penetrační na stěnu</t>
  </si>
  <si>
    <t>1884572058</t>
  </si>
  <si>
    <t>155</t>
  </si>
  <si>
    <t>781474115</t>
  </si>
  <si>
    <t>Montáž obkladů vnitřních stěn z dlaždic keramických lepených flexibilním lepidlem maloformátových hladkých přes 22 do 25 ks/m2</t>
  </si>
  <si>
    <t>-443366374</t>
  </si>
  <si>
    <t>vč.ostění a parapetů</t>
  </si>
  <si>
    <t>čv105</t>
  </si>
  <si>
    <t>"1.13"2*(1,25*2+0,8*2-0,7*2)</t>
  </si>
  <si>
    <t>"1.14"2*(2*2+0,9*2-0,7)-0,7*0,82+0,3*0,82+0,7*0,3*2-0,15*1,2*2+0,15*0,9</t>
  </si>
  <si>
    <t>"1.17"2*(2,93+1,8+0,31+0,95+0,8+0,9+1,19+1,29+0,54+1,19+0,54+1,2+0,31+2,85+0,45*2+3,35-0,7-0,9)-0,2*1,2*2+0,2*2,93-0,1*0,8*2+0,1*2,15</t>
  </si>
  <si>
    <t>-0,2*(0,52*3)+0,2*0,3*2+0,3*0,52+0,2*0,45*4+0,45*0,52*2</t>
  </si>
  <si>
    <t>"2.09"2*(1,35*2+0,9*2-0,7-0,6)</t>
  </si>
  <si>
    <t>"2.10"2*(1,35*2+0,85*2-0,6)-0,56*0,52+0,29*(0,56+0,52*2)-0,15*1,2*2+0,15*0,7</t>
  </si>
  <si>
    <t>"2.11"2*(3,83+0,85*2+1,95+1,45-0,7+1,25+0,45*2+1,26+0,1*2-0,8+1+0,31+3,02+0,45*2+3,51)-0,2*1,2*2+0,2*2,93-0,1*0,8*2+0,1*2,32+0,1*0,85</t>
  </si>
  <si>
    <t>-0,89*1,12+0,25*(0,89+1,12*2)-0,5*0,52*2+0,29*(0,5+0,52*2)*2</t>
  </si>
  <si>
    <t>"čv106-pozn.10"2,32*1,5</t>
  </si>
  <si>
    <t>156</t>
  </si>
  <si>
    <t>59761039</t>
  </si>
  <si>
    <t>obklad keramický hladký přes 22 do 25ks/m2</t>
  </si>
  <si>
    <t>-236979142</t>
  </si>
  <si>
    <t>112,7*1,1 'Přepočtené koeficientem množství</t>
  </si>
  <si>
    <t>157</t>
  </si>
  <si>
    <t>781477111</t>
  </si>
  <si>
    <t>Montáž obkladů vnitřních stěn z dlaždic keramických Příplatek k cenám za plochu do 10 m2 jednotlivě</t>
  </si>
  <si>
    <t>-570901342</t>
  </si>
  <si>
    <t>158</t>
  </si>
  <si>
    <t>781477112</t>
  </si>
  <si>
    <t>Montáž obkladů vnitřních stěn z dlaždic keramických Příplatek k cenám za obklady v omezeném prostoru</t>
  </si>
  <si>
    <t>-1465332408</t>
  </si>
  <si>
    <t>"1.17"2*(0,8+0,9*2+0,45*2+0,6)</t>
  </si>
  <si>
    <t>"2.11"2*(0,8+0,85*2+0,6+0,45*2)</t>
  </si>
  <si>
    <t>159</t>
  </si>
  <si>
    <t>781494111</t>
  </si>
  <si>
    <t>Obklad - dokončující práce profily ukončovací lepené flexibilním lepidlem rohové</t>
  </si>
  <si>
    <t>-1675529177</t>
  </si>
  <si>
    <t>"1.14"0,9+0,82+0,7*2</t>
  </si>
  <si>
    <t>"1.17"2*7+2,93+2,15+0,51+0,5*2+0,2*2*3</t>
  </si>
  <si>
    <t>"2.10"0,7+0,8+0,56*2+0,52*2</t>
  </si>
  <si>
    <t>"2.11"2*9+2,93+2,32+0,89+1,12*2+0,5*4+0,52*4</t>
  </si>
  <si>
    <t>160</t>
  </si>
  <si>
    <t>781494511</t>
  </si>
  <si>
    <t>Obklad - dokončující práce profily ukončovací lepené flexibilním lepidlem ukončovací</t>
  </si>
  <si>
    <t>1243497672</t>
  </si>
  <si>
    <t>vč.růžků</t>
  </si>
  <si>
    <t>"1.13"(1,25*2+0,8*2-0,7*2)+2*4</t>
  </si>
  <si>
    <t>"1.14"(2*2+0,9*2-0,7+0,3*2)+2*2</t>
  </si>
  <si>
    <t>"1.17"2*(2,93+1,8+0,31+0,95+0,8+0,9+1,19+1,29+0,54+1,19+0,54+1,2+0,31+2,85+0,45*2+3,35-0,7-0,9+0,45*4+0,3*2)+2*4</t>
  </si>
  <si>
    <t>"2.09"(1,35*2+0,9*2-0,7-0,6)+2*4</t>
  </si>
  <si>
    <t>"2.10"2*(1,35*2+0,85*2-0,6+0,29*2)+2*2</t>
  </si>
  <si>
    <t>"2.11"2*(3,83+0,85*2+1,95+1,45-0,7+1,25+0,45*2+1,26+0,1*2-0,8+1+0,31+3,02+0,45*2+3,51)+2*4</t>
  </si>
  <si>
    <t>"čv106-pozn.10"2,32+1,5*2</t>
  </si>
  <si>
    <t>"ker.soklík 1.18"ks</t>
  </si>
  <si>
    <t>161</t>
  </si>
  <si>
    <t>781495115</t>
  </si>
  <si>
    <t>Obklad - dokončující práce ostatní práce spárování silikonem</t>
  </si>
  <si>
    <t>-919367398</t>
  </si>
  <si>
    <t>kouty a u oken + stěna x podlaha</t>
  </si>
  <si>
    <t>"1.13"2*4+(1,25*2+0,8*2-0,7*2)</t>
  </si>
  <si>
    <t>"1.14"(2*4+0,15*2+0,3*2+0,7*2+0,82)+(2*2+0,9*2-0,7)</t>
  </si>
  <si>
    <t>"1.17"(2*11+0,2*2+0,1*2+0,3*2+0,45*4+0,2*6+0,51+0,5*2)+(2,93+1,8+0,31+0,95+0,8+0,9+1,19+1,29+0,54+1,19+0,54+1,2+0,31+2,85+0,45*2+3,35-0,7-0,9)</t>
  </si>
  <si>
    <t>"2.09"2*4+(1,35*2+0,9*2-0,7-0,6)</t>
  </si>
  <si>
    <t>"2.10"(2*4+0,15*2+0,29*2+0,56*2+0,52*2)+(1,35*2+0,85*2-0,6)</t>
  </si>
  <si>
    <t>"2.11"(2*11+0,25*2+0,29*4+0,89+1,12*2+0,5*4+0,52*4)+(3,83+0,85*2+1,95+1,45-0,7+1,25+0,45*2+1,26+0,1*2-0,8+1+0,31+3,02+0,45*2+3,51)</t>
  </si>
  <si>
    <t>162</t>
  </si>
  <si>
    <t>998781101</t>
  </si>
  <si>
    <t>Přesun hmot pro obklady keramické stanovený z hmotnosti přesunovaného materiálu vodorovná dopravní vzdálenost do 50 m v objektech výšky do 6 m</t>
  </si>
  <si>
    <t>-1739061435</t>
  </si>
  <si>
    <t>163</t>
  </si>
  <si>
    <t>998781181</t>
  </si>
  <si>
    <t>Přesun hmot pro obklady keramické stanovený z hmotnosti přesunovaného materiálu Příplatek k cenám za přesun prováděný bez použití mechanizace pro jakoukoliv výšku objektu</t>
  </si>
  <si>
    <t>-2075486147</t>
  </si>
  <si>
    <t>783</t>
  </si>
  <si>
    <t>Dokončovací práce - nátěry</t>
  </si>
  <si>
    <t>164</t>
  </si>
  <si>
    <t>783306801</t>
  </si>
  <si>
    <t>Odstranění nátěrů ze zámečnických konstrukcí obroušením</t>
  </si>
  <si>
    <t>-1693867454</t>
  </si>
  <si>
    <t>"čv105-pozn.3"1,5*1</t>
  </si>
  <si>
    <t>"čv106-pozn.3"1,5*1</t>
  </si>
  <si>
    <t>"čv105-pozn.4"0,1*3,35</t>
  </si>
  <si>
    <t>165</t>
  </si>
  <si>
    <t>783314201</t>
  </si>
  <si>
    <t>Základní antikorozní nátěr zámečnických konstrukcí jednonásobný syntetický standardní</t>
  </si>
  <si>
    <t>163023608</t>
  </si>
  <si>
    <t>3,335*2 'Přepočtené koeficientem množství</t>
  </si>
  <si>
    <t>166</t>
  </si>
  <si>
    <t>783317101</t>
  </si>
  <si>
    <t>Krycí nátěr (email) zámečnických konstrukcí jednonásobný syntetický standardní</t>
  </si>
  <si>
    <t>-1941888828</t>
  </si>
  <si>
    <t>Poznámka k položce:_x000d_
odstín dle požadavku provozovatele</t>
  </si>
  <si>
    <t>3*2 'Přepočtené koeficientem množství</t>
  </si>
  <si>
    <t>784</t>
  </si>
  <si>
    <t>Dokončovací práce - malby a tapety</t>
  </si>
  <si>
    <t>167</t>
  </si>
  <si>
    <t>784121001</t>
  </si>
  <si>
    <t>Oškrabání malby v místnostech výšky do 3,80 m</t>
  </si>
  <si>
    <t>656807863</t>
  </si>
  <si>
    <t>"1.13,14-uvažováno až po klenbu, prům.v.cca 3,6m"3,6*(3,35*2+2,93+2,85+1,2+0,54*2+1,19+1,35*2+1,74*2+2)</t>
  </si>
  <si>
    <t>"1.13,14-odpočty otvorů a přípočty ostění,nadpraží"-0,51*0,52+0,3*(0,51+0,52*2)-2*0,5*0,52+2*0,45*(0,5+2*0,52)-0,82*1,11+0,3*(0,82+2*1,11)</t>
  </si>
  <si>
    <t>-1,8-1,25*2,1+0,31*(1,25+2,1*2)-0,8*2</t>
  </si>
  <si>
    <t>"1.13-odpočet ker.obkladu"-1,5*(3,35*2-1,25+2,93+2,85+1,2+0,54+0,15)</t>
  </si>
  <si>
    <t>"2.09"3,2*(3,3-2)/2+0,35*0,31+0,83*(3,3-2+0,31)+0,89*0,25</t>
  </si>
  <si>
    <t>"2.10"(4,35-0,47)*0,8-0,5*(0,52-0,15)+0,3*(0,37*2+0,5)-0,56*0,37+0,3*(0,37*2+0,56)+2,1*4,35+0,31*(2,55-1,2)*2+0,31*2,09+0,54*0,9*2+1,21*0,54-0,8*0,8</t>
  </si>
  <si>
    <t>3,2*0,8+3,2*1,3/2</t>
  </si>
  <si>
    <t>168</t>
  </si>
  <si>
    <t>784171001</t>
  </si>
  <si>
    <t>Olepování vnitřních ploch (materiál ve specifikaci) včetně pozdějšího odlepení páskou nebo fólií v místnostech výšky do 3,80 m</t>
  </si>
  <si>
    <t>2127878977</t>
  </si>
  <si>
    <t>foliování oken a kcí v rámci VRN</t>
  </si>
  <si>
    <t>"čv105"5+10*2</t>
  </si>
  <si>
    <t>"čv106"5+10*2</t>
  </si>
  <si>
    <t>169</t>
  </si>
  <si>
    <t>58124838</t>
  </si>
  <si>
    <t>páska maskovací krepová pro malířské potřeby š 50mm</t>
  </si>
  <si>
    <t>-1994057760</t>
  </si>
  <si>
    <t>50*1,05 'Přepočtené koeficientem množství</t>
  </si>
  <si>
    <t>170</t>
  </si>
  <si>
    <t>784111001</t>
  </si>
  <si>
    <t>Oprášení (ometení) podkladu v místnostech výšky do 3,80 m</t>
  </si>
  <si>
    <t>2124070485</t>
  </si>
  <si>
    <t>171</t>
  </si>
  <si>
    <t>784181121</t>
  </si>
  <si>
    <t>Penetrace podkladu jednonásobná hloubková v místnostech výšky do 3,80 m</t>
  </si>
  <si>
    <t>-1721858373</t>
  </si>
  <si>
    <t>172</t>
  </si>
  <si>
    <t>784211011</t>
  </si>
  <si>
    <t>Malby z malířských směsí otěruvzdorných za mokra jednonásobné, bílé za mokra otěruvzdorné velmi dobře v místnostech výšky do 3,80 m</t>
  </si>
  <si>
    <t>-1374903168</t>
  </si>
  <si>
    <t>foliování oken a kcí v rámci VRN vč.případného přesunu nábytku ven a zpět</t>
  </si>
  <si>
    <t>"štuk stěn"šs</t>
  </si>
  <si>
    <t>"sdk podhled přízemí"c</t>
  </si>
  <si>
    <t>"2.08 - okna neodečítána (+-0 s ostěním,nadpražím)"3,87*(6*2+2,8*2)-1,6+0,15*(1,45+2,1*2)-2,32*1,5+17,02</t>
  </si>
  <si>
    <t>VRN</t>
  </si>
  <si>
    <t>Vedlejší rozpočtové náklady</t>
  </si>
  <si>
    <t>VRN1</t>
  </si>
  <si>
    <t>Průzkumné, geodetické a projektové práce</t>
  </si>
  <si>
    <t>173</t>
  </si>
  <si>
    <t>011002000</t>
  </si>
  <si>
    <t>Průzkumné práce</t>
  </si>
  <si>
    <t>…</t>
  </si>
  <si>
    <t>1024</t>
  </si>
  <si>
    <t>1901231757</t>
  </si>
  <si>
    <t>"případné odpojení sítí před bouráním, sondy"1</t>
  </si>
  <si>
    <t>174</t>
  </si>
  <si>
    <t>013254000</t>
  </si>
  <si>
    <t>Dokumentace skutečného provedení stavby</t>
  </si>
  <si>
    <t>-1062812963</t>
  </si>
  <si>
    <t>VRN3</t>
  </si>
  <si>
    <t>Zařízení staveniště</t>
  </si>
  <si>
    <t>175</t>
  </si>
  <si>
    <t>030001000</t>
  </si>
  <si>
    <t>794532139</t>
  </si>
  <si>
    <t>"zřízení, provoz a zrušení zs (buňky, wc, stav.výtah případně jeřáb, vše potřebné pro realizaci díla dle uvážení zhotovitele)"1</t>
  </si>
  <si>
    <t>Zajištění oplocení stavby dle požadavku KooBOZP</t>
  </si>
  <si>
    <t>"ochranné zábralí, oplocení"</t>
  </si>
  <si>
    <t>"dočasná ochrana stávajících kcí, oken, dveří, podlah a zařízení proti poškození a znečištění (např. OSB + geotextílie, folie PE)"</t>
  </si>
  <si>
    <t>"oddělení prostor (vstupy a průchody) z důvodu bezpečnosti a prašnosti"</t>
  </si>
  <si>
    <t>VRN4</t>
  </si>
  <si>
    <t>Inženýrská činnost</t>
  </si>
  <si>
    <t>176</t>
  </si>
  <si>
    <t>043002000</t>
  </si>
  <si>
    <t>Zkoušky a ostatní měření</t>
  </si>
  <si>
    <t>-1218892341</t>
  </si>
  <si>
    <t>"všechny potřebné zkoušky a měření pro provedení díla dle SoD a požadavků staveb.úřadu(např. hutnící, odtrhové, únosnosti základové spáry,...)"1</t>
  </si>
  <si>
    <t>177</t>
  </si>
  <si>
    <t>045002000</t>
  </si>
  <si>
    <t>Kompletační a koordinační činnost</t>
  </si>
  <si>
    <t>-1838865794</t>
  </si>
  <si>
    <t>"např. koordinace instalací, fotodokumentace stáv.stavu objektu a jeho sledování v průběhu výstavby atd."1</t>
  </si>
  <si>
    <t>vypracování a předání Kontrolních a zkušebních plánů dle SOD</t>
  </si>
  <si>
    <t>Předání rizik zhotovitele a subdodavatelů KooBOZP</t>
  </si>
  <si>
    <t>Vypracování a aktualizace detailního týdenního HMG</t>
  </si>
  <si>
    <t>dodání všech dokladů dle SOD</t>
  </si>
  <si>
    <t>vzorníky materiálů</t>
  </si>
  <si>
    <t>VRN7</t>
  </si>
  <si>
    <t>Provozní vlivy</t>
  </si>
  <si>
    <t>178</t>
  </si>
  <si>
    <t>070001000</t>
  </si>
  <si>
    <t>1814124543</t>
  </si>
  <si>
    <t>např. omezený přístup vlivem investora, třetích osob</t>
  </si>
  <si>
    <t>ztížený pohyb vozidel v centrech měst</t>
  </si>
  <si>
    <t>179</t>
  </si>
  <si>
    <t>071103000</t>
  </si>
  <si>
    <t>Provoz investora</t>
  </si>
  <si>
    <t>-783477961</t>
  </si>
  <si>
    <t>"pokud budou práce probíhat za provozu, mohou z toho vyplývat nějaká omezení (hlučnost, prašnost,...)"1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</si>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</sst>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b/>
      <sz val="12"/>
      <color rgb="FF800000"/>
      <name val="Arial CE"/>
    </font>
    <font>
      <sz val="8"/>
      <color rgb="FF960000"/>
      <name val="Arial CE"/>
    </font>
    <font>
      <sz val="7"/>
      <color rgb="FF969696"/>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1" fillId="0" borderId="0" applyNumberFormat="0" applyFill="0" applyBorder="0" applyAlignment="0" applyProtection="0"/>
  </cellStyleXfs>
  <cellXfs count="35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7"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7" fillId="0" borderId="0" xfId="0" applyNumberFormat="1"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horizontal="lef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4" xfId="0" applyFont="1" applyBorder="1" applyAlignment="1">
      <alignment vertical="center"/>
    </xf>
    <xf numFmtId="0" fontId="19"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3" fillId="0" borderId="0" xfId="0" applyFont="1" applyAlignment="1">
      <alignment horizontal="left" vertical="center"/>
    </xf>
    <xf numFmtId="0" fontId="24" fillId="0" borderId="0" xfId="1" applyFont="1" applyAlignment="1">
      <alignment horizontal="center" vertical="center"/>
    </xf>
    <xf numFmtId="0" fontId="4" fillId="0" borderId="4"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28"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29" fillId="0" borderId="0" xfId="0" applyFont="1" applyAlignment="1" applyProtection="1">
      <alignment horizontal="left" vertical="center"/>
    </xf>
    <xf numFmtId="0" fontId="5" fillId="0" borderId="4" xfId="0" applyFont="1" applyBorder="1" applyAlignment="1" applyProtection="1">
      <alignment vertical="center"/>
    </xf>
    <xf numFmtId="0" fontId="5" fillId="0" borderId="0" xfId="0" applyFont="1" applyAlignment="1" applyProtection="1">
      <alignment vertical="center"/>
    </xf>
    <xf numFmtId="0" fontId="5" fillId="0" borderId="21" xfId="0" applyFont="1" applyBorder="1" applyAlignment="1" applyProtection="1">
      <alignment horizontal="left" vertical="center"/>
    </xf>
    <xf numFmtId="0" fontId="5" fillId="0" borderId="21" xfId="0" applyFont="1" applyBorder="1" applyAlignment="1" applyProtection="1">
      <alignment vertical="center"/>
    </xf>
    <xf numFmtId="0" fontId="5" fillId="0" borderId="21" xfId="0" applyFont="1" applyBorder="1" applyAlignment="1" applyProtection="1">
      <alignment vertical="center"/>
      <protection locked="0"/>
    </xf>
    <xf numFmtId="4" fontId="5" fillId="0" borderId="21" xfId="0" applyNumberFormat="1" applyFont="1" applyBorder="1" applyAlignment="1" applyProtection="1">
      <alignment vertical="center"/>
    </xf>
    <xf numFmtId="0" fontId="5" fillId="0" borderId="4" xfId="0" applyFont="1" applyBorder="1" applyAlignment="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3" fillId="0" borderId="0" xfId="0" applyNumberFormat="1" applyFont="1" applyAlignment="1" applyProtection="1"/>
    <xf numFmtId="166" fontId="30" fillId="0" borderId="13" xfId="0" applyNumberFormat="1" applyFont="1" applyBorder="1" applyAlignment="1" applyProtection="1"/>
    <xf numFmtId="166" fontId="30" fillId="0" borderId="14" xfId="0" applyNumberFormat="1" applyFont="1" applyBorder="1" applyAlignment="1" applyProtection="1"/>
    <xf numFmtId="4" fontId="19"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31"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2" fillId="0" borderId="23" xfId="0" applyFont="1" applyBorder="1" applyAlignment="1" applyProtection="1">
      <alignment horizontal="center" vertical="center"/>
    </xf>
    <xf numFmtId="49" fontId="32" fillId="0" borderId="23" xfId="0" applyNumberFormat="1" applyFont="1" applyBorder="1" applyAlignment="1" applyProtection="1">
      <alignment horizontal="left" vertical="center" wrapText="1"/>
    </xf>
    <xf numFmtId="0" fontId="32" fillId="0" borderId="23" xfId="0" applyFont="1" applyBorder="1" applyAlignment="1" applyProtection="1">
      <alignment horizontal="left" vertical="center" wrapText="1"/>
    </xf>
    <xf numFmtId="0" fontId="32" fillId="0" borderId="23" xfId="0" applyFont="1" applyBorder="1" applyAlignment="1" applyProtection="1">
      <alignment horizontal="center" vertical="center" wrapText="1"/>
    </xf>
    <xf numFmtId="167" fontId="32" fillId="0" borderId="23" xfId="0" applyNumberFormat="1" applyFont="1" applyBorder="1" applyAlignment="1" applyProtection="1">
      <alignment vertical="center"/>
    </xf>
    <xf numFmtId="4" fontId="32" fillId="2" borderId="23" xfId="0" applyNumberFormat="1" applyFont="1" applyFill="1" applyBorder="1" applyAlignment="1" applyProtection="1">
      <alignment vertical="center"/>
      <protection locked="0"/>
    </xf>
    <xf numFmtId="4" fontId="32" fillId="0" borderId="23" xfId="0" applyNumberFormat="1" applyFont="1" applyBorder="1" applyAlignment="1" applyProtection="1">
      <alignment vertical="center"/>
    </xf>
    <xf numFmtId="0" fontId="32" fillId="0" borderId="4" xfId="0" applyFont="1" applyBorder="1" applyAlignment="1">
      <alignment vertical="center"/>
    </xf>
    <xf numFmtId="0" fontId="32" fillId="2" borderId="15"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0" fontId="33" fillId="0" borderId="0" xfId="0" applyFont="1" applyAlignment="1" applyProtection="1">
      <alignment vertical="center" wrapText="1"/>
    </xf>
    <xf numFmtId="0" fontId="0" fillId="0" borderId="15"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0" fillId="0" borderId="0" xfId="0" applyAlignment="1">
      <alignment vertical="top"/>
    </xf>
    <xf numFmtId="0" fontId="34" fillId="0" borderId="24" xfId="0" applyFont="1" applyBorder="1" applyAlignment="1">
      <alignment vertical="center" wrapText="1"/>
    </xf>
    <xf numFmtId="0" fontId="34" fillId="0" borderId="25" xfId="0" applyFont="1" applyBorder="1" applyAlignment="1">
      <alignment vertical="center" wrapText="1"/>
    </xf>
    <xf numFmtId="0" fontId="34" fillId="0" borderId="26" xfId="0" applyFont="1" applyBorder="1" applyAlignment="1">
      <alignment vertical="center" wrapText="1"/>
    </xf>
    <xf numFmtId="0" fontId="34" fillId="0" borderId="27" xfId="0" applyFont="1" applyBorder="1" applyAlignment="1">
      <alignment horizontal="center" vertical="center" wrapText="1"/>
    </xf>
    <xf numFmtId="0" fontId="35" fillId="0" borderId="1" xfId="0" applyFont="1" applyBorder="1" applyAlignment="1">
      <alignment horizontal="center" vertical="center" wrapText="1"/>
    </xf>
    <xf numFmtId="0" fontId="34" fillId="0" borderId="28" xfId="0" applyFont="1" applyBorder="1" applyAlignment="1">
      <alignment horizontal="center" vertical="center" wrapText="1"/>
    </xf>
    <xf numFmtId="0" fontId="34" fillId="0" borderId="27" xfId="0" applyFont="1" applyBorder="1" applyAlignment="1">
      <alignment vertical="center" wrapText="1"/>
    </xf>
    <xf numFmtId="0" fontId="36" fillId="0" borderId="29" xfId="0" applyFont="1" applyBorder="1" applyAlignment="1">
      <alignment horizontal="left" wrapText="1"/>
    </xf>
    <xf numFmtId="0" fontId="34" fillId="0" borderId="28" xfId="0" applyFont="1" applyBorder="1" applyAlignment="1">
      <alignment vertical="center" wrapText="1"/>
    </xf>
    <xf numFmtId="0" fontId="36" fillId="0" borderId="1" xfId="0" applyFont="1" applyBorder="1" applyAlignment="1">
      <alignment horizontal="left" vertical="center" wrapText="1"/>
    </xf>
    <xf numFmtId="0" fontId="37" fillId="0" borderId="1" xfId="0" applyFont="1" applyBorder="1" applyAlignment="1">
      <alignment horizontal="left" vertical="center" wrapText="1"/>
    </xf>
    <xf numFmtId="0" fontId="37" fillId="0" borderId="27" xfId="0" applyFont="1" applyBorder="1" applyAlignment="1">
      <alignment vertical="center" wrapText="1"/>
    </xf>
    <xf numFmtId="0" fontId="37" fillId="0" borderId="1" xfId="0" applyFont="1" applyBorder="1" applyAlignment="1">
      <alignment vertical="center" wrapText="1"/>
    </xf>
    <xf numFmtId="0" fontId="37" fillId="0" borderId="1" xfId="0" applyFont="1" applyBorder="1" applyAlignment="1">
      <alignment horizontal="left" vertical="center"/>
    </xf>
    <xf numFmtId="0" fontId="37" fillId="0" borderId="1" xfId="0" applyFont="1" applyBorder="1" applyAlignment="1">
      <alignment vertical="center"/>
    </xf>
    <xf numFmtId="49" fontId="37" fillId="0" borderId="1" xfId="0" applyNumberFormat="1" applyFont="1" applyBorder="1" applyAlignment="1">
      <alignment horizontal="left" vertical="center" wrapText="1"/>
    </xf>
    <xf numFmtId="49" fontId="37" fillId="0" borderId="1" xfId="0" applyNumberFormat="1" applyFont="1" applyBorder="1" applyAlignment="1">
      <alignment vertical="center" wrapText="1"/>
    </xf>
    <xf numFmtId="0" fontId="34" fillId="0" borderId="30" xfId="0" applyFont="1" applyBorder="1" applyAlignment="1">
      <alignment vertical="center" wrapText="1"/>
    </xf>
    <xf numFmtId="0" fontId="38" fillId="0" borderId="29" xfId="0" applyFont="1" applyBorder="1" applyAlignment="1">
      <alignment vertical="center" wrapText="1"/>
    </xf>
    <xf numFmtId="0" fontId="34" fillId="0" borderId="31" xfId="0" applyFont="1" applyBorder="1" applyAlignment="1">
      <alignment vertical="center" wrapText="1"/>
    </xf>
    <xf numFmtId="0" fontId="34" fillId="0" borderId="1" xfId="0" applyFont="1" applyBorder="1" applyAlignment="1">
      <alignment vertical="top"/>
    </xf>
    <xf numFmtId="0" fontId="34" fillId="0" borderId="0" xfId="0" applyFont="1" applyAlignment="1">
      <alignment vertical="top"/>
    </xf>
    <xf numFmtId="0" fontId="34" fillId="0" borderId="24" xfId="0" applyFont="1" applyBorder="1" applyAlignment="1">
      <alignment horizontal="left" vertical="center"/>
    </xf>
    <xf numFmtId="0" fontId="34" fillId="0" borderId="25" xfId="0" applyFont="1" applyBorder="1" applyAlignment="1">
      <alignment horizontal="left" vertical="center"/>
    </xf>
    <xf numFmtId="0" fontId="34" fillId="0" borderId="26" xfId="0" applyFont="1" applyBorder="1" applyAlignment="1">
      <alignment horizontal="left" vertical="center"/>
    </xf>
    <xf numFmtId="0" fontId="34" fillId="0" borderId="27" xfId="0" applyFont="1" applyBorder="1" applyAlignment="1">
      <alignment horizontal="left" vertical="center"/>
    </xf>
    <xf numFmtId="0" fontId="35" fillId="0" borderId="1" xfId="0" applyFont="1" applyBorder="1" applyAlignment="1">
      <alignment horizontal="center" vertical="center"/>
    </xf>
    <xf numFmtId="0" fontId="34" fillId="0" borderId="28" xfId="0" applyFont="1" applyBorder="1" applyAlignment="1">
      <alignment horizontal="left" vertical="center"/>
    </xf>
    <xf numFmtId="0" fontId="36" fillId="0" borderId="1" xfId="0" applyFont="1" applyBorder="1" applyAlignment="1">
      <alignment horizontal="left" vertical="center"/>
    </xf>
    <xf numFmtId="0" fontId="39" fillId="0" borderId="0" xfId="0" applyFont="1" applyAlignment="1">
      <alignment horizontal="left" vertical="center"/>
    </xf>
    <xf numFmtId="0" fontId="36" fillId="0" borderId="29" xfId="0" applyFont="1" applyBorder="1" applyAlignment="1">
      <alignment horizontal="left" vertical="center"/>
    </xf>
    <xf numFmtId="0" fontId="36" fillId="0" borderId="29" xfId="0" applyFont="1" applyBorder="1" applyAlignment="1">
      <alignment horizontal="center" vertical="center"/>
    </xf>
    <xf numFmtId="0" fontId="39" fillId="0" borderId="29" xfId="0" applyFont="1" applyBorder="1" applyAlignment="1">
      <alignment horizontal="left" vertical="center"/>
    </xf>
    <xf numFmtId="0" fontId="40" fillId="0" borderId="1" xfId="0" applyFont="1" applyBorder="1" applyAlignment="1">
      <alignment horizontal="left" vertical="center"/>
    </xf>
    <xf numFmtId="0" fontId="37" fillId="0" borderId="0" xfId="0" applyFont="1" applyAlignment="1">
      <alignment horizontal="left" vertical="center"/>
    </xf>
    <xf numFmtId="0" fontId="37" fillId="0" borderId="1" xfId="0" applyFont="1" applyBorder="1" applyAlignment="1">
      <alignment horizontal="center" vertical="center"/>
    </xf>
    <xf numFmtId="0" fontId="37" fillId="0" borderId="27" xfId="0" applyFont="1" applyBorder="1" applyAlignment="1">
      <alignment horizontal="left" vertical="center"/>
    </xf>
    <xf numFmtId="0" fontId="37" fillId="0" borderId="1" xfId="0" applyFont="1" applyFill="1" applyBorder="1" applyAlignment="1">
      <alignment horizontal="left" vertical="center"/>
    </xf>
    <xf numFmtId="0" fontId="37" fillId="0" borderId="1" xfId="0" applyFont="1" applyFill="1" applyBorder="1" applyAlignment="1">
      <alignment horizontal="center" vertical="center"/>
    </xf>
    <xf numFmtId="0" fontId="34" fillId="0" borderId="30" xfId="0" applyFont="1" applyBorder="1" applyAlignment="1">
      <alignment horizontal="left" vertical="center"/>
    </xf>
    <xf numFmtId="0" fontId="38" fillId="0" borderId="29" xfId="0" applyFont="1" applyBorder="1" applyAlignment="1">
      <alignment horizontal="left" vertical="center"/>
    </xf>
    <xf numFmtId="0" fontId="34" fillId="0" borderId="31" xfId="0" applyFont="1" applyBorder="1" applyAlignment="1">
      <alignment horizontal="left" vertical="center"/>
    </xf>
    <xf numFmtId="0" fontId="34" fillId="0" borderId="1" xfId="0" applyFont="1" applyBorder="1" applyAlignment="1">
      <alignment horizontal="left" vertical="center"/>
    </xf>
    <xf numFmtId="0" fontId="38" fillId="0" borderId="1" xfId="0" applyFont="1" applyBorder="1" applyAlignment="1">
      <alignment horizontal="left" vertical="center"/>
    </xf>
    <xf numFmtId="0" fontId="39" fillId="0" borderId="1" xfId="0" applyFont="1" applyBorder="1" applyAlignment="1">
      <alignment horizontal="left" vertical="center"/>
    </xf>
    <xf numFmtId="0" fontId="37" fillId="0" borderId="29" xfId="0" applyFont="1" applyBorder="1" applyAlignment="1">
      <alignment horizontal="left" vertical="center"/>
    </xf>
    <xf numFmtId="0" fontId="34" fillId="0" borderId="1" xfId="0" applyFont="1" applyBorder="1" applyAlignment="1">
      <alignment horizontal="left" vertical="center" wrapText="1"/>
    </xf>
    <xf numFmtId="0" fontId="37" fillId="0" borderId="1" xfId="0" applyFont="1" applyBorder="1" applyAlignment="1">
      <alignment horizontal="center" vertical="center" wrapText="1"/>
    </xf>
    <xf numFmtId="0" fontId="34" fillId="0" borderId="24" xfId="0" applyFont="1" applyBorder="1" applyAlignment="1">
      <alignment horizontal="left" vertical="center" wrapText="1"/>
    </xf>
    <xf numFmtId="0" fontId="34" fillId="0" borderId="25" xfId="0" applyFont="1" applyBorder="1" applyAlignment="1">
      <alignment horizontal="left" vertical="center" wrapText="1"/>
    </xf>
    <xf numFmtId="0" fontId="34" fillId="0" borderId="26" xfId="0" applyFont="1" applyBorder="1" applyAlignment="1">
      <alignment horizontal="left" vertical="center" wrapText="1"/>
    </xf>
    <xf numFmtId="0" fontId="34" fillId="0" borderId="27" xfId="0" applyFont="1" applyBorder="1" applyAlignment="1">
      <alignment horizontal="left" vertical="center" wrapText="1"/>
    </xf>
    <xf numFmtId="0" fontId="34"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37" fillId="0" borderId="28" xfId="0" applyFont="1" applyBorder="1" applyAlignment="1">
      <alignment horizontal="left" vertical="center"/>
    </xf>
    <xf numFmtId="0" fontId="37" fillId="0" borderId="30" xfId="0" applyFont="1" applyBorder="1" applyAlignment="1">
      <alignment horizontal="left" vertical="center" wrapText="1"/>
    </xf>
    <xf numFmtId="0" fontId="37" fillId="0" borderId="29" xfId="0" applyFont="1" applyBorder="1" applyAlignment="1">
      <alignment horizontal="left" vertical="center" wrapText="1"/>
    </xf>
    <xf numFmtId="0" fontId="37" fillId="0" borderId="31" xfId="0" applyFont="1" applyBorder="1" applyAlignment="1">
      <alignment horizontal="left" vertical="center" wrapText="1"/>
    </xf>
    <xf numFmtId="0" fontId="37" fillId="0" borderId="1" xfId="0" applyFont="1" applyBorder="1" applyAlignment="1">
      <alignment horizontal="left" vertical="top"/>
    </xf>
    <xf numFmtId="0" fontId="37" fillId="0" borderId="1" xfId="0" applyFont="1" applyBorder="1" applyAlignment="1">
      <alignment horizontal="center" vertical="top"/>
    </xf>
    <xf numFmtId="0" fontId="37" fillId="0" borderId="30" xfId="0" applyFont="1" applyBorder="1" applyAlignment="1">
      <alignment horizontal="left" vertical="center"/>
    </xf>
    <xf numFmtId="0" fontId="37" fillId="0" borderId="31" xfId="0" applyFont="1" applyBorder="1" applyAlignment="1">
      <alignment horizontal="left" vertical="center"/>
    </xf>
    <xf numFmtId="0" fontId="39" fillId="0" borderId="0" xfId="0" applyFont="1" applyAlignment="1">
      <alignment vertical="center"/>
    </xf>
    <xf numFmtId="0" fontId="36" fillId="0" borderId="1" xfId="0" applyFont="1" applyBorder="1" applyAlignment="1">
      <alignment vertical="center"/>
    </xf>
    <xf numFmtId="0" fontId="39" fillId="0" borderId="29" xfId="0" applyFont="1" applyBorder="1" applyAlignment="1">
      <alignment vertical="center"/>
    </xf>
    <xf numFmtId="0" fontId="36" fillId="0" borderId="29" xfId="0" applyFont="1" applyBorder="1" applyAlignment="1">
      <alignment vertical="center"/>
    </xf>
    <xf numFmtId="0" fontId="0" fillId="0" borderId="1" xfId="0" applyBorder="1" applyAlignment="1">
      <alignment vertical="top"/>
    </xf>
    <xf numFmtId="49" fontId="37" fillId="0" borderId="1" xfId="0" applyNumberFormat="1" applyFont="1" applyBorder="1" applyAlignment="1">
      <alignment horizontal="left" vertical="center"/>
    </xf>
    <xf numFmtId="0" fontId="0" fillId="0" borderId="29" xfId="0" applyBorder="1" applyAlignment="1">
      <alignment vertical="top"/>
    </xf>
    <xf numFmtId="0" fontId="36" fillId="0" borderId="29" xfId="0" applyFont="1" applyBorder="1" applyAlignment="1">
      <alignment horizontal="left"/>
    </xf>
    <xf numFmtId="0" fontId="39" fillId="0" borderId="29" xfId="0" applyFont="1" applyBorder="1" applyAlignment="1"/>
    <xf numFmtId="0" fontId="34" fillId="0" borderId="27" xfId="0" applyFont="1" applyBorder="1" applyAlignment="1">
      <alignment vertical="top"/>
    </xf>
    <xf numFmtId="0" fontId="34" fillId="0" borderId="28" xfId="0" applyFont="1" applyBorder="1" applyAlignment="1">
      <alignment vertical="top"/>
    </xf>
    <xf numFmtId="0" fontId="34" fillId="0" borderId="1" xfId="0" applyFont="1" applyBorder="1" applyAlignment="1">
      <alignment horizontal="center" vertical="center"/>
    </xf>
    <xf numFmtId="0" fontId="34" fillId="0" borderId="1" xfId="0" applyFont="1" applyBorder="1" applyAlignment="1">
      <alignment horizontal="left" vertical="top"/>
    </xf>
    <xf numFmtId="0" fontId="34" fillId="0" borderId="30" xfId="0" applyFont="1" applyBorder="1" applyAlignment="1">
      <alignment vertical="top"/>
    </xf>
    <xf numFmtId="0" fontId="34" fillId="0" borderId="29" xfId="0" applyFont="1" applyBorder="1" applyAlignment="1">
      <alignment vertical="top"/>
    </xf>
    <xf numFmtId="0" fontId="34"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3</v>
      </c>
      <c r="BT1" s="16" t="s">
        <v>4</v>
      </c>
      <c r="BU1" s="16" t="s">
        <v>4</v>
      </c>
      <c r="BV1" s="16" t="s">
        <v>5</v>
      </c>
    </row>
    <row r="2" ht="36.96" customHeight="1">
      <c r="AR2"/>
      <c r="BS2" s="17" t="s">
        <v>6</v>
      </c>
      <c r="BT2" s="17" t="s">
        <v>7</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27</v>
      </c>
      <c r="AO10" s="22"/>
      <c r="AP10" s="22"/>
      <c r="AQ10" s="22"/>
      <c r="AR10" s="20"/>
      <c r="BE10" s="31"/>
      <c r="BS10" s="17" t="s">
        <v>6</v>
      </c>
    </row>
    <row r="1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19</v>
      </c>
      <c r="AO11" s="22"/>
      <c r="AP11" s="22"/>
      <c r="AQ11" s="22"/>
      <c r="AR11" s="20"/>
      <c r="BE11" s="31"/>
      <c r="BS11" s="17" t="s">
        <v>6</v>
      </c>
    </row>
    <row r="12"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31</v>
      </c>
      <c r="AO14" s="22"/>
      <c r="AP14" s="22"/>
      <c r="AQ14" s="22"/>
      <c r="AR14" s="20"/>
      <c r="BE14" s="31"/>
      <c r="BS14" s="17" t="s">
        <v>6</v>
      </c>
    </row>
    <row r="15"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19</v>
      </c>
      <c r="AO17" s="22"/>
      <c r="AP17" s="22"/>
      <c r="AQ17" s="22"/>
      <c r="AR17" s="20"/>
      <c r="BE17" s="31"/>
      <c r="BS17" s="17" t="s">
        <v>34</v>
      </c>
    </row>
    <row r="18"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ht="18.48" customHeight="1">
      <c r="B20" s="21"/>
      <c r="C20" s="22"/>
      <c r="D20" s="22"/>
      <c r="E20" s="27" t="s">
        <v>36</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19</v>
      </c>
      <c r="AO20" s="22"/>
      <c r="AP20" s="22"/>
      <c r="AQ20" s="22"/>
      <c r="AR20" s="20"/>
      <c r="BE20" s="31"/>
      <c r="BS20" s="17" t="s">
        <v>4</v>
      </c>
    </row>
    <row r="2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ht="12" customHeight="1">
      <c r="B22" s="21"/>
      <c r="C22" s="22"/>
      <c r="D22" s="32" t="s">
        <v>37</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ht="168.75" customHeight="1">
      <c r="B23" s="21"/>
      <c r="C23" s="22"/>
      <c r="D23" s="22"/>
      <c r="E23" s="36" t="s">
        <v>38</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1" customFormat="1" ht="25.92" customHeight="1">
      <c r="B26" s="38"/>
      <c r="C26" s="39"/>
      <c r="D26" s="40" t="s">
        <v>39</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1"/>
    </row>
    <row r="27" s="1" customFormat="1" ht="6.96" customHeight="1">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1"/>
    </row>
    <row r="28" s="1" customFormat="1">
      <c r="B28" s="38"/>
      <c r="C28" s="39"/>
      <c r="D28" s="39"/>
      <c r="E28" s="39"/>
      <c r="F28" s="39"/>
      <c r="G28" s="39"/>
      <c r="H28" s="39"/>
      <c r="I28" s="39"/>
      <c r="J28" s="39"/>
      <c r="K28" s="39"/>
      <c r="L28" s="44" t="s">
        <v>40</v>
      </c>
      <c r="M28" s="44"/>
      <c r="N28" s="44"/>
      <c r="O28" s="44"/>
      <c r="P28" s="44"/>
      <c r="Q28" s="39"/>
      <c r="R28" s="39"/>
      <c r="S28" s="39"/>
      <c r="T28" s="39"/>
      <c r="U28" s="39"/>
      <c r="V28" s="39"/>
      <c r="W28" s="44" t="s">
        <v>41</v>
      </c>
      <c r="X28" s="44"/>
      <c r="Y28" s="44"/>
      <c r="Z28" s="44"/>
      <c r="AA28" s="44"/>
      <c r="AB28" s="44"/>
      <c r="AC28" s="44"/>
      <c r="AD28" s="44"/>
      <c r="AE28" s="44"/>
      <c r="AF28" s="39"/>
      <c r="AG28" s="39"/>
      <c r="AH28" s="39"/>
      <c r="AI28" s="39"/>
      <c r="AJ28" s="39"/>
      <c r="AK28" s="44" t="s">
        <v>42</v>
      </c>
      <c r="AL28" s="44"/>
      <c r="AM28" s="44"/>
      <c r="AN28" s="44"/>
      <c r="AO28" s="44"/>
      <c r="AP28" s="39"/>
      <c r="AQ28" s="39"/>
      <c r="AR28" s="43"/>
      <c r="BE28" s="31"/>
    </row>
    <row r="29" s="2" customFormat="1" ht="14.4" customHeight="1">
      <c r="B29" s="45"/>
      <c r="C29" s="46"/>
      <c r="D29" s="32" t="s">
        <v>43</v>
      </c>
      <c r="E29" s="46"/>
      <c r="F29" s="32" t="s">
        <v>44</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31"/>
    </row>
    <row r="30" s="2" customFormat="1" ht="14.4" customHeight="1">
      <c r="B30" s="45"/>
      <c r="C30" s="46"/>
      <c r="D30" s="46"/>
      <c r="E30" s="46"/>
      <c r="F30" s="32" t="s">
        <v>45</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31"/>
    </row>
    <row r="31" hidden="1" s="2" customFormat="1" ht="14.4" customHeight="1">
      <c r="B31" s="45"/>
      <c r="C31" s="46"/>
      <c r="D31" s="46"/>
      <c r="E31" s="46"/>
      <c r="F31" s="32" t="s">
        <v>46</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31"/>
    </row>
    <row r="32" hidden="1" s="2" customFormat="1" ht="14.4" customHeight="1">
      <c r="B32" s="45"/>
      <c r="C32" s="46"/>
      <c r="D32" s="46"/>
      <c r="E32" s="46"/>
      <c r="F32" s="32" t="s">
        <v>47</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31"/>
    </row>
    <row r="33" hidden="1" s="2" customFormat="1" ht="14.4" customHeight="1">
      <c r="B33" s="45"/>
      <c r="C33" s="46"/>
      <c r="D33" s="46"/>
      <c r="E33" s="46"/>
      <c r="F33" s="32" t="s">
        <v>48</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row>
    <row r="34" s="1" customFormat="1" ht="6.96" customHeight="1">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row>
    <row r="35" s="1" customFormat="1" ht="25.92" customHeight="1">
      <c r="B35" s="38"/>
      <c r="C35" s="50"/>
      <c r="D35" s="51" t="s">
        <v>49</v>
      </c>
      <c r="E35" s="52"/>
      <c r="F35" s="52"/>
      <c r="G35" s="52"/>
      <c r="H35" s="52"/>
      <c r="I35" s="52"/>
      <c r="J35" s="52"/>
      <c r="K35" s="52"/>
      <c r="L35" s="52"/>
      <c r="M35" s="52"/>
      <c r="N35" s="52"/>
      <c r="O35" s="52"/>
      <c r="P35" s="52"/>
      <c r="Q35" s="52"/>
      <c r="R35" s="52"/>
      <c r="S35" s="52"/>
      <c r="T35" s="53" t="s">
        <v>50</v>
      </c>
      <c r="U35" s="52"/>
      <c r="V35" s="52"/>
      <c r="W35" s="52"/>
      <c r="X35" s="54" t="s">
        <v>51</v>
      </c>
      <c r="Y35" s="52"/>
      <c r="Z35" s="52"/>
      <c r="AA35" s="52"/>
      <c r="AB35" s="52"/>
      <c r="AC35" s="52"/>
      <c r="AD35" s="52"/>
      <c r="AE35" s="52"/>
      <c r="AF35" s="52"/>
      <c r="AG35" s="52"/>
      <c r="AH35" s="52"/>
      <c r="AI35" s="52"/>
      <c r="AJ35" s="52"/>
      <c r="AK35" s="55">
        <f>SUM(AK26:AK33)</f>
        <v>0</v>
      </c>
      <c r="AL35" s="52"/>
      <c r="AM35" s="52"/>
      <c r="AN35" s="52"/>
      <c r="AO35" s="56"/>
      <c r="AP35" s="50"/>
      <c r="AQ35" s="50"/>
      <c r="AR35" s="43"/>
    </row>
    <row r="36" s="1" customFormat="1" ht="6.96"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row>
    <row r="37" s="1" customFormat="1" ht="6.96" customHeight="1">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3"/>
    </row>
    <row r="41" s="1" customFormat="1" ht="6.96" customHeight="1">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3"/>
    </row>
    <row r="42" s="1" customFormat="1" ht="24.96" customHeight="1">
      <c r="B42" s="38"/>
      <c r="C42" s="23" t="s">
        <v>52</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row>
    <row r="43" s="1" customFormat="1" ht="6.96" customHeight="1">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row>
    <row r="44" s="1" customFormat="1" ht="12" customHeight="1">
      <c r="B44" s="38"/>
      <c r="C44" s="32" t="s">
        <v>13</v>
      </c>
      <c r="D44" s="39"/>
      <c r="E44" s="39"/>
      <c r="F44" s="39"/>
      <c r="G44" s="39"/>
      <c r="H44" s="39"/>
      <c r="I44" s="39"/>
      <c r="J44" s="39"/>
      <c r="K44" s="39"/>
      <c r="L44" s="39" t="str">
        <f>K5</f>
        <v>201901</v>
      </c>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43"/>
    </row>
    <row r="45" s="3" customFormat="1" ht="36.96" customHeight="1">
      <c r="B45" s="61"/>
      <c r="C45" s="62" t="s">
        <v>16</v>
      </c>
      <c r="D45" s="63"/>
      <c r="E45" s="63"/>
      <c r="F45" s="63"/>
      <c r="G45" s="63"/>
      <c r="H45" s="63"/>
      <c r="I45" s="63"/>
      <c r="J45" s="63"/>
      <c r="K45" s="63"/>
      <c r="L45" s="64" t="str">
        <f>K6</f>
        <v>MŠ Topol 60 - Rekonstrukce sociálního zařízení dětí</v>
      </c>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5"/>
    </row>
    <row r="46" s="1" customFormat="1" ht="6.96" customHeight="1">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row>
    <row r="47" s="1" customFormat="1" ht="12" customHeight="1">
      <c r="B47" s="38"/>
      <c r="C47" s="32" t="s">
        <v>21</v>
      </c>
      <c r="D47" s="39"/>
      <c r="E47" s="39"/>
      <c r="F47" s="39"/>
      <c r="G47" s="39"/>
      <c r="H47" s="39"/>
      <c r="I47" s="39"/>
      <c r="J47" s="39"/>
      <c r="K47" s="39"/>
      <c r="L47" s="66" t="str">
        <f>IF(K8="","",K8)</f>
        <v xml:space="preserve"> </v>
      </c>
      <c r="M47" s="39"/>
      <c r="N47" s="39"/>
      <c r="O47" s="39"/>
      <c r="P47" s="39"/>
      <c r="Q47" s="39"/>
      <c r="R47" s="39"/>
      <c r="S47" s="39"/>
      <c r="T47" s="39"/>
      <c r="U47" s="39"/>
      <c r="V47" s="39"/>
      <c r="W47" s="39"/>
      <c r="X47" s="39"/>
      <c r="Y47" s="39"/>
      <c r="Z47" s="39"/>
      <c r="AA47" s="39"/>
      <c r="AB47" s="39"/>
      <c r="AC47" s="39"/>
      <c r="AD47" s="39"/>
      <c r="AE47" s="39"/>
      <c r="AF47" s="39"/>
      <c r="AG47" s="39"/>
      <c r="AH47" s="39"/>
      <c r="AI47" s="32" t="s">
        <v>23</v>
      </c>
      <c r="AJ47" s="39"/>
      <c r="AK47" s="39"/>
      <c r="AL47" s="39"/>
      <c r="AM47" s="67" t="str">
        <f>IF(AN8= "","",AN8)</f>
        <v>10. 1. 2019</v>
      </c>
      <c r="AN47" s="67"/>
      <c r="AO47" s="39"/>
      <c r="AP47" s="39"/>
      <c r="AQ47" s="39"/>
      <c r="AR47" s="43"/>
    </row>
    <row r="48" s="1" customFormat="1" ht="6.96" customHeight="1">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row>
    <row r="49" s="1" customFormat="1" ht="13.65" customHeight="1">
      <c r="B49" s="38"/>
      <c r="C49" s="32" t="s">
        <v>25</v>
      </c>
      <c r="D49" s="39"/>
      <c r="E49" s="39"/>
      <c r="F49" s="39"/>
      <c r="G49" s="39"/>
      <c r="H49" s="39"/>
      <c r="I49" s="39"/>
      <c r="J49" s="39"/>
      <c r="K49" s="39"/>
      <c r="L49" s="39" t="str">
        <f>IF(E11= "","",E11)</f>
        <v>Město Chrudim</v>
      </c>
      <c r="M49" s="39"/>
      <c r="N49" s="39"/>
      <c r="O49" s="39"/>
      <c r="P49" s="39"/>
      <c r="Q49" s="39"/>
      <c r="R49" s="39"/>
      <c r="S49" s="39"/>
      <c r="T49" s="39"/>
      <c r="U49" s="39"/>
      <c r="V49" s="39"/>
      <c r="W49" s="39"/>
      <c r="X49" s="39"/>
      <c r="Y49" s="39"/>
      <c r="Z49" s="39"/>
      <c r="AA49" s="39"/>
      <c r="AB49" s="39"/>
      <c r="AC49" s="39"/>
      <c r="AD49" s="39"/>
      <c r="AE49" s="39"/>
      <c r="AF49" s="39"/>
      <c r="AG49" s="39"/>
      <c r="AH49" s="39"/>
      <c r="AI49" s="32" t="s">
        <v>32</v>
      </c>
      <c r="AJ49" s="39"/>
      <c r="AK49" s="39"/>
      <c r="AL49" s="39"/>
      <c r="AM49" s="68" t="str">
        <f>IF(E17="","",E17)</f>
        <v>Ing. Josef Dvořák</v>
      </c>
      <c r="AN49" s="39"/>
      <c r="AO49" s="39"/>
      <c r="AP49" s="39"/>
      <c r="AQ49" s="39"/>
      <c r="AR49" s="43"/>
      <c r="AS49" s="69" t="s">
        <v>53</v>
      </c>
      <c r="AT49" s="70"/>
      <c r="AU49" s="71"/>
      <c r="AV49" s="71"/>
      <c r="AW49" s="71"/>
      <c r="AX49" s="71"/>
      <c r="AY49" s="71"/>
      <c r="AZ49" s="71"/>
      <c r="BA49" s="71"/>
      <c r="BB49" s="71"/>
      <c r="BC49" s="71"/>
      <c r="BD49" s="72"/>
    </row>
    <row r="50" s="1" customFormat="1" ht="13.65" customHeight="1">
      <c r="B50" s="38"/>
      <c r="C50" s="32" t="s">
        <v>30</v>
      </c>
      <c r="D50" s="39"/>
      <c r="E50" s="39"/>
      <c r="F50" s="39"/>
      <c r="G50" s="39"/>
      <c r="H50" s="39"/>
      <c r="I50" s="39"/>
      <c r="J50" s="39"/>
      <c r="K50" s="39"/>
      <c r="L50" s="39"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2" t="s">
        <v>35</v>
      </c>
      <c r="AJ50" s="39"/>
      <c r="AK50" s="39"/>
      <c r="AL50" s="39"/>
      <c r="AM50" s="68" t="str">
        <f>IF(E20="","",E20)</f>
        <v>Ing. Jiří Pitra</v>
      </c>
      <c r="AN50" s="39"/>
      <c r="AO50" s="39"/>
      <c r="AP50" s="39"/>
      <c r="AQ50" s="39"/>
      <c r="AR50" s="43"/>
      <c r="AS50" s="73"/>
      <c r="AT50" s="74"/>
      <c r="AU50" s="75"/>
      <c r="AV50" s="75"/>
      <c r="AW50" s="75"/>
      <c r="AX50" s="75"/>
      <c r="AY50" s="75"/>
      <c r="AZ50" s="75"/>
      <c r="BA50" s="75"/>
      <c r="BB50" s="75"/>
      <c r="BC50" s="75"/>
      <c r="BD50" s="76"/>
    </row>
    <row r="51" s="1" customFormat="1" ht="10.8" customHeight="1">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77"/>
      <c r="AT51" s="78"/>
      <c r="AU51" s="79"/>
      <c r="AV51" s="79"/>
      <c r="AW51" s="79"/>
      <c r="AX51" s="79"/>
      <c r="AY51" s="79"/>
      <c r="AZ51" s="79"/>
      <c r="BA51" s="79"/>
      <c r="BB51" s="79"/>
      <c r="BC51" s="79"/>
      <c r="BD51" s="80"/>
    </row>
    <row r="52" s="1" customFormat="1" ht="29.28" customHeight="1">
      <c r="B52" s="38"/>
      <c r="C52" s="81" t="s">
        <v>54</v>
      </c>
      <c r="D52" s="82"/>
      <c r="E52" s="82"/>
      <c r="F52" s="82"/>
      <c r="G52" s="82"/>
      <c r="H52" s="83"/>
      <c r="I52" s="84" t="s">
        <v>55</v>
      </c>
      <c r="J52" s="82"/>
      <c r="K52" s="82"/>
      <c r="L52" s="82"/>
      <c r="M52" s="82"/>
      <c r="N52" s="82"/>
      <c r="O52" s="82"/>
      <c r="P52" s="82"/>
      <c r="Q52" s="82"/>
      <c r="R52" s="82"/>
      <c r="S52" s="82"/>
      <c r="T52" s="82"/>
      <c r="U52" s="82"/>
      <c r="V52" s="82"/>
      <c r="W52" s="82"/>
      <c r="X52" s="82"/>
      <c r="Y52" s="82"/>
      <c r="Z52" s="82"/>
      <c r="AA52" s="82"/>
      <c r="AB52" s="82"/>
      <c r="AC52" s="82"/>
      <c r="AD52" s="82"/>
      <c r="AE52" s="82"/>
      <c r="AF52" s="82"/>
      <c r="AG52" s="85" t="s">
        <v>56</v>
      </c>
      <c r="AH52" s="82"/>
      <c r="AI52" s="82"/>
      <c r="AJ52" s="82"/>
      <c r="AK52" s="82"/>
      <c r="AL52" s="82"/>
      <c r="AM52" s="82"/>
      <c r="AN52" s="84" t="s">
        <v>57</v>
      </c>
      <c r="AO52" s="82"/>
      <c r="AP52" s="82"/>
      <c r="AQ52" s="86" t="s">
        <v>58</v>
      </c>
      <c r="AR52" s="43"/>
      <c r="AS52" s="87" t="s">
        <v>59</v>
      </c>
      <c r="AT52" s="88" t="s">
        <v>60</v>
      </c>
      <c r="AU52" s="88" t="s">
        <v>61</v>
      </c>
      <c r="AV52" s="88" t="s">
        <v>62</v>
      </c>
      <c r="AW52" s="88" t="s">
        <v>63</v>
      </c>
      <c r="AX52" s="88" t="s">
        <v>64</v>
      </c>
      <c r="AY52" s="88" t="s">
        <v>65</v>
      </c>
      <c r="AZ52" s="88" t="s">
        <v>66</v>
      </c>
      <c r="BA52" s="88" t="s">
        <v>67</v>
      </c>
      <c r="BB52" s="88" t="s">
        <v>68</v>
      </c>
      <c r="BC52" s="88" t="s">
        <v>69</v>
      </c>
      <c r="BD52" s="89" t="s">
        <v>70</v>
      </c>
    </row>
    <row r="53" s="1" customFormat="1" ht="10.8" customHeight="1">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0"/>
      <c r="AT53" s="91"/>
      <c r="AU53" s="91"/>
      <c r="AV53" s="91"/>
      <c r="AW53" s="91"/>
      <c r="AX53" s="91"/>
      <c r="AY53" s="91"/>
      <c r="AZ53" s="91"/>
      <c r="BA53" s="91"/>
      <c r="BB53" s="91"/>
      <c r="BC53" s="91"/>
      <c r="BD53" s="92"/>
    </row>
    <row r="54" s="4" customFormat="1" ht="32.4" customHeight="1">
      <c r="B54" s="93"/>
      <c r="C54" s="94" t="s">
        <v>71</v>
      </c>
      <c r="D54" s="95"/>
      <c r="E54" s="95"/>
      <c r="F54" s="95"/>
      <c r="G54" s="95"/>
      <c r="H54" s="95"/>
      <c r="I54" s="95"/>
      <c r="J54" s="95"/>
      <c r="K54" s="95"/>
      <c r="L54" s="95"/>
      <c r="M54" s="95"/>
      <c r="N54" s="95"/>
      <c r="O54" s="95"/>
      <c r="P54" s="95"/>
      <c r="Q54" s="95"/>
      <c r="R54" s="95"/>
      <c r="S54" s="95"/>
      <c r="T54" s="95"/>
      <c r="U54" s="95"/>
      <c r="V54" s="95"/>
      <c r="W54" s="95"/>
      <c r="X54" s="95"/>
      <c r="Y54" s="95"/>
      <c r="Z54" s="95"/>
      <c r="AA54" s="95"/>
      <c r="AB54" s="95"/>
      <c r="AC54" s="95"/>
      <c r="AD54" s="95"/>
      <c r="AE54" s="95"/>
      <c r="AF54" s="95"/>
      <c r="AG54" s="96">
        <f>ROUND(AG55,2)</f>
        <v>0</v>
      </c>
      <c r="AH54" s="96"/>
      <c r="AI54" s="96"/>
      <c r="AJ54" s="96"/>
      <c r="AK54" s="96"/>
      <c r="AL54" s="96"/>
      <c r="AM54" s="96"/>
      <c r="AN54" s="97">
        <f>SUM(AG54,AT54)</f>
        <v>0</v>
      </c>
      <c r="AO54" s="97"/>
      <c r="AP54" s="97"/>
      <c r="AQ54" s="98" t="s">
        <v>19</v>
      </c>
      <c r="AR54" s="99"/>
      <c r="AS54" s="100">
        <f>ROUND(AS55,2)</f>
        <v>0</v>
      </c>
      <c r="AT54" s="101">
        <f>ROUND(SUM(AV54:AW54),2)</f>
        <v>0</v>
      </c>
      <c r="AU54" s="102">
        <f>ROUND(AU55,5)</f>
        <v>0</v>
      </c>
      <c r="AV54" s="101">
        <f>ROUND(AZ54*L29,2)</f>
        <v>0</v>
      </c>
      <c r="AW54" s="101">
        <f>ROUND(BA54*L30,2)</f>
        <v>0</v>
      </c>
      <c r="AX54" s="101">
        <f>ROUND(BB54*L29,2)</f>
        <v>0</v>
      </c>
      <c r="AY54" s="101">
        <f>ROUND(BC54*L30,2)</f>
        <v>0</v>
      </c>
      <c r="AZ54" s="101">
        <f>ROUND(AZ55,2)</f>
        <v>0</v>
      </c>
      <c r="BA54" s="101">
        <f>ROUND(BA55,2)</f>
        <v>0</v>
      </c>
      <c r="BB54" s="101">
        <f>ROUND(BB55,2)</f>
        <v>0</v>
      </c>
      <c r="BC54" s="101">
        <f>ROUND(BC55,2)</f>
        <v>0</v>
      </c>
      <c r="BD54" s="103">
        <f>ROUND(BD55,2)</f>
        <v>0</v>
      </c>
      <c r="BS54" s="104" t="s">
        <v>72</v>
      </c>
      <c r="BT54" s="104" t="s">
        <v>73</v>
      </c>
      <c r="BV54" s="104" t="s">
        <v>74</v>
      </c>
      <c r="BW54" s="104" t="s">
        <v>5</v>
      </c>
      <c r="BX54" s="104" t="s">
        <v>75</v>
      </c>
      <c r="CL54" s="104" t="s">
        <v>19</v>
      </c>
    </row>
    <row r="55" s="5" customFormat="1" ht="27" customHeight="1">
      <c r="A55" s="105" t="s">
        <v>76</v>
      </c>
      <c r="B55" s="106"/>
      <c r="C55" s="107"/>
      <c r="D55" s="108" t="s">
        <v>14</v>
      </c>
      <c r="E55" s="108"/>
      <c r="F55" s="108"/>
      <c r="G55" s="108"/>
      <c r="H55" s="108"/>
      <c r="I55" s="109"/>
      <c r="J55" s="108" t="s">
        <v>17</v>
      </c>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10">
        <f>'201901 - MŠ Topol 60 - Re...'!J28</f>
        <v>0</v>
      </c>
      <c r="AH55" s="109"/>
      <c r="AI55" s="109"/>
      <c r="AJ55" s="109"/>
      <c r="AK55" s="109"/>
      <c r="AL55" s="109"/>
      <c r="AM55" s="109"/>
      <c r="AN55" s="110">
        <f>SUM(AG55,AT55)</f>
        <v>0</v>
      </c>
      <c r="AO55" s="109"/>
      <c r="AP55" s="109"/>
      <c r="AQ55" s="111" t="s">
        <v>77</v>
      </c>
      <c r="AR55" s="112"/>
      <c r="AS55" s="113">
        <v>0</v>
      </c>
      <c r="AT55" s="114">
        <f>ROUND(SUM(AV55:AW55),2)</f>
        <v>0</v>
      </c>
      <c r="AU55" s="115">
        <f>'201901 - MŠ Topol 60 - Re...'!P106</f>
        <v>0</v>
      </c>
      <c r="AV55" s="114">
        <f>'201901 - MŠ Topol 60 - Re...'!J31</f>
        <v>0</v>
      </c>
      <c r="AW55" s="114">
        <f>'201901 - MŠ Topol 60 - Re...'!J32</f>
        <v>0</v>
      </c>
      <c r="AX55" s="114">
        <f>'201901 - MŠ Topol 60 - Re...'!J33</f>
        <v>0</v>
      </c>
      <c r="AY55" s="114">
        <f>'201901 - MŠ Topol 60 - Re...'!J34</f>
        <v>0</v>
      </c>
      <c r="AZ55" s="114">
        <f>'201901 - MŠ Topol 60 - Re...'!F31</f>
        <v>0</v>
      </c>
      <c r="BA55" s="114">
        <f>'201901 - MŠ Topol 60 - Re...'!F32</f>
        <v>0</v>
      </c>
      <c r="BB55" s="114">
        <f>'201901 - MŠ Topol 60 - Re...'!F33</f>
        <v>0</v>
      </c>
      <c r="BC55" s="114">
        <f>'201901 - MŠ Topol 60 - Re...'!F34</f>
        <v>0</v>
      </c>
      <c r="BD55" s="116">
        <f>'201901 - MŠ Topol 60 - Re...'!F35</f>
        <v>0</v>
      </c>
      <c r="BT55" s="117" t="s">
        <v>78</v>
      </c>
      <c r="BU55" s="117" t="s">
        <v>79</v>
      </c>
      <c r="BV55" s="117" t="s">
        <v>74</v>
      </c>
      <c r="BW55" s="117" t="s">
        <v>5</v>
      </c>
      <c r="BX55" s="117" t="s">
        <v>75</v>
      </c>
      <c r="CL55" s="117" t="s">
        <v>19</v>
      </c>
    </row>
    <row r="56" s="1" customFormat="1" ht="30" customHeight="1">
      <c r="B56" s="38"/>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43"/>
    </row>
    <row r="57" s="1" customFormat="1" ht="6.96" customHeight="1">
      <c r="B57" s="57"/>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43"/>
    </row>
  </sheetData>
  <sheetProtection sheet="1" formatColumns="0" formatRows="0" objects="1" scenarios="1" spinCount="100000" saltValue="vYpQ8m2HX0cvXivucNdSnwn8Taf72ndLBP5y0O3cGTGZ3+BaOOw8ORJC0VSFV1q7r1umbNHrgvR0tLNGFT8zUA==" hashValue="8rYGBpPAPZvq1+caohMC6ToZ1JBBFsUlcP5Qmvo4ODABemjCIGOoxUFBy+CQJOHUf4QhuOVnXtGlGeDjcSoLVg==" algorithmName="SHA-512" password="CC35"/>
  <mergeCells count="42">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M50:AP50"/>
    <mergeCell ref="L45:AO45"/>
    <mergeCell ref="AM47:AN47"/>
    <mergeCell ref="AM49:AP49"/>
    <mergeCell ref="AS49:AT51"/>
    <mergeCell ref="C52:G52"/>
    <mergeCell ref="I52:AF52"/>
    <mergeCell ref="AG52:AM52"/>
    <mergeCell ref="AN52:AP52"/>
    <mergeCell ref="AN55:AP55"/>
    <mergeCell ref="AG55:AM55"/>
    <mergeCell ref="D55:H55"/>
    <mergeCell ref="J55:AF55"/>
    <mergeCell ref="AG54:AM54"/>
    <mergeCell ref="AN54:AP54"/>
    <mergeCell ref="K5:AO5"/>
    <mergeCell ref="K6:AO6"/>
    <mergeCell ref="E14:AJ14"/>
    <mergeCell ref="E23:AN23"/>
    <mergeCell ref="L28:P28"/>
    <mergeCell ref="W28:AE28"/>
    <mergeCell ref="AK28:AO28"/>
    <mergeCell ref="L29:P29"/>
    <mergeCell ref="L30:P30"/>
    <mergeCell ref="L31:P31"/>
    <mergeCell ref="L32:P32"/>
    <mergeCell ref="L33:P33"/>
  </mergeCells>
  <hyperlinks>
    <hyperlink ref="A55" location="'201901 - MŠ Topol 60 - Re...'!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18"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5</v>
      </c>
      <c r="AZ2" s="119" t="s">
        <v>50</v>
      </c>
      <c r="BA2" s="119" t="s">
        <v>80</v>
      </c>
      <c r="BB2" s="119" t="s">
        <v>81</v>
      </c>
      <c r="BC2" s="119" t="s">
        <v>82</v>
      </c>
      <c r="BD2" s="119" t="s">
        <v>83</v>
      </c>
    </row>
    <row r="3" ht="6.96" customHeight="1">
      <c r="B3" s="120"/>
      <c r="C3" s="121"/>
      <c r="D3" s="121"/>
      <c r="E3" s="121"/>
      <c r="F3" s="121"/>
      <c r="G3" s="121"/>
      <c r="H3" s="121"/>
      <c r="I3" s="122"/>
      <c r="J3" s="121"/>
      <c r="K3" s="121"/>
      <c r="L3" s="20"/>
      <c r="AT3" s="17" t="s">
        <v>83</v>
      </c>
      <c r="AZ3" s="119" t="s">
        <v>84</v>
      </c>
      <c r="BA3" s="119" t="s">
        <v>85</v>
      </c>
      <c r="BB3" s="119" t="s">
        <v>81</v>
      </c>
      <c r="BC3" s="119" t="s">
        <v>86</v>
      </c>
      <c r="BD3" s="119" t="s">
        <v>83</v>
      </c>
    </row>
    <row r="4" ht="24.96" customHeight="1">
      <c r="B4" s="20"/>
      <c r="D4" s="123" t="s">
        <v>87</v>
      </c>
      <c r="L4" s="20"/>
      <c r="M4" s="24" t="s">
        <v>10</v>
      </c>
      <c r="AT4" s="17" t="s">
        <v>4</v>
      </c>
      <c r="AZ4" s="119" t="s">
        <v>88</v>
      </c>
      <c r="BA4" s="119" t="s">
        <v>89</v>
      </c>
      <c r="BB4" s="119" t="s">
        <v>81</v>
      </c>
      <c r="BC4" s="119" t="s">
        <v>90</v>
      </c>
      <c r="BD4" s="119" t="s">
        <v>83</v>
      </c>
    </row>
    <row r="5" ht="6.96" customHeight="1">
      <c r="B5" s="20"/>
      <c r="L5" s="20"/>
      <c r="AZ5" s="119" t="s">
        <v>91</v>
      </c>
      <c r="BA5" s="119" t="s">
        <v>92</v>
      </c>
      <c r="BB5" s="119" t="s">
        <v>93</v>
      </c>
      <c r="BC5" s="119" t="s">
        <v>94</v>
      </c>
      <c r="BD5" s="119" t="s">
        <v>83</v>
      </c>
    </row>
    <row r="6" s="1" customFormat="1" ht="12" customHeight="1">
      <c r="B6" s="43"/>
      <c r="D6" s="124" t="s">
        <v>16</v>
      </c>
      <c r="I6" s="125"/>
      <c r="L6" s="43"/>
      <c r="AZ6" s="119" t="s">
        <v>95</v>
      </c>
      <c r="BA6" s="119" t="s">
        <v>96</v>
      </c>
      <c r="BB6" s="119" t="s">
        <v>93</v>
      </c>
      <c r="BC6" s="119" t="s">
        <v>97</v>
      </c>
      <c r="BD6" s="119" t="s">
        <v>83</v>
      </c>
    </row>
    <row r="7" s="1" customFormat="1" ht="36.96" customHeight="1">
      <c r="B7" s="43"/>
      <c r="E7" s="126" t="s">
        <v>17</v>
      </c>
      <c r="F7" s="1"/>
      <c r="G7" s="1"/>
      <c r="H7" s="1"/>
      <c r="I7" s="125"/>
      <c r="L7" s="43"/>
      <c r="AZ7" s="119" t="s">
        <v>98</v>
      </c>
      <c r="BA7" s="119" t="s">
        <v>99</v>
      </c>
      <c r="BB7" s="119" t="s">
        <v>93</v>
      </c>
      <c r="BC7" s="119" t="s">
        <v>100</v>
      </c>
      <c r="BD7" s="119" t="s">
        <v>83</v>
      </c>
    </row>
    <row r="8" s="1" customFormat="1">
      <c r="B8" s="43"/>
      <c r="I8" s="125"/>
      <c r="L8" s="43"/>
      <c r="AZ8" s="119" t="s">
        <v>101</v>
      </c>
      <c r="BA8" s="119" t="s">
        <v>102</v>
      </c>
      <c r="BB8" s="119" t="s">
        <v>93</v>
      </c>
      <c r="BC8" s="119" t="s">
        <v>103</v>
      </c>
      <c r="BD8" s="119" t="s">
        <v>83</v>
      </c>
    </row>
    <row r="9" s="1" customFormat="1" ht="12" customHeight="1">
      <c r="B9" s="43"/>
      <c r="D9" s="124" t="s">
        <v>18</v>
      </c>
      <c r="F9" s="17" t="s">
        <v>19</v>
      </c>
      <c r="I9" s="127" t="s">
        <v>20</v>
      </c>
      <c r="J9" s="17" t="s">
        <v>19</v>
      </c>
      <c r="L9" s="43"/>
      <c r="AZ9" s="119" t="s">
        <v>104</v>
      </c>
      <c r="BA9" s="119" t="s">
        <v>105</v>
      </c>
      <c r="BB9" s="119" t="s">
        <v>93</v>
      </c>
      <c r="BC9" s="119" t="s">
        <v>106</v>
      </c>
      <c r="BD9" s="119" t="s">
        <v>83</v>
      </c>
    </row>
    <row r="10" s="1" customFormat="1" ht="12" customHeight="1">
      <c r="B10" s="43"/>
      <c r="D10" s="124" t="s">
        <v>21</v>
      </c>
      <c r="F10" s="17" t="s">
        <v>22</v>
      </c>
      <c r="I10" s="127" t="s">
        <v>23</v>
      </c>
      <c r="J10" s="128" t="str">
        <f>'Rekapitulace stavby'!AN8</f>
        <v>10. 1. 2019</v>
      </c>
      <c r="L10" s="43"/>
    </row>
    <row r="11" s="1" customFormat="1" ht="10.8" customHeight="1">
      <c r="B11" s="43"/>
      <c r="I11" s="125"/>
      <c r="L11" s="43"/>
    </row>
    <row r="12" s="1" customFormat="1" ht="12" customHeight="1">
      <c r="B12" s="43"/>
      <c r="D12" s="124" t="s">
        <v>25</v>
      </c>
      <c r="I12" s="127" t="s">
        <v>26</v>
      </c>
      <c r="J12" s="17" t="s">
        <v>27</v>
      </c>
      <c r="L12" s="43"/>
    </row>
    <row r="13" s="1" customFormat="1" ht="18" customHeight="1">
      <c r="B13" s="43"/>
      <c r="E13" s="17" t="s">
        <v>28</v>
      </c>
      <c r="I13" s="127" t="s">
        <v>29</v>
      </c>
      <c r="J13" s="17" t="s">
        <v>19</v>
      </c>
      <c r="L13" s="43"/>
    </row>
    <row r="14" s="1" customFormat="1" ht="6.96" customHeight="1">
      <c r="B14" s="43"/>
      <c r="I14" s="125"/>
      <c r="L14" s="43"/>
    </row>
    <row r="15" s="1" customFormat="1" ht="12" customHeight="1">
      <c r="B15" s="43"/>
      <c r="D15" s="124" t="s">
        <v>30</v>
      </c>
      <c r="I15" s="127" t="s">
        <v>26</v>
      </c>
      <c r="J15" s="33" t="str">
        <f>'Rekapitulace stavby'!AN13</f>
        <v>Vyplň údaj</v>
      </c>
      <c r="L15" s="43"/>
    </row>
    <row r="16" s="1" customFormat="1" ht="18" customHeight="1">
      <c r="B16" s="43"/>
      <c r="E16" s="33" t="str">
        <f>'Rekapitulace stavby'!E14</f>
        <v>Vyplň údaj</v>
      </c>
      <c r="F16" s="17"/>
      <c r="G16" s="17"/>
      <c r="H16" s="17"/>
      <c r="I16" s="127" t="s">
        <v>29</v>
      </c>
      <c r="J16" s="33" t="str">
        <f>'Rekapitulace stavby'!AN14</f>
        <v>Vyplň údaj</v>
      </c>
      <c r="L16" s="43"/>
    </row>
    <row r="17" s="1" customFormat="1" ht="6.96" customHeight="1">
      <c r="B17" s="43"/>
      <c r="I17" s="125"/>
      <c r="L17" s="43"/>
    </row>
    <row r="18" s="1" customFormat="1" ht="12" customHeight="1">
      <c r="B18" s="43"/>
      <c r="D18" s="124" t="s">
        <v>32</v>
      </c>
      <c r="I18" s="127" t="s">
        <v>26</v>
      </c>
      <c r="J18" s="17" t="s">
        <v>19</v>
      </c>
      <c r="L18" s="43"/>
    </row>
    <row r="19" s="1" customFormat="1" ht="18" customHeight="1">
      <c r="B19" s="43"/>
      <c r="E19" s="17" t="s">
        <v>33</v>
      </c>
      <c r="I19" s="127" t="s">
        <v>29</v>
      </c>
      <c r="J19" s="17" t="s">
        <v>19</v>
      </c>
      <c r="L19" s="43"/>
    </row>
    <row r="20" s="1" customFormat="1" ht="6.96" customHeight="1">
      <c r="B20" s="43"/>
      <c r="I20" s="125"/>
      <c r="L20" s="43"/>
    </row>
    <row r="21" s="1" customFormat="1" ht="12" customHeight="1">
      <c r="B21" s="43"/>
      <c r="D21" s="124" t="s">
        <v>35</v>
      </c>
      <c r="I21" s="127" t="s">
        <v>26</v>
      </c>
      <c r="J21" s="17" t="s">
        <v>19</v>
      </c>
      <c r="L21" s="43"/>
    </row>
    <row r="22" s="1" customFormat="1" ht="18" customHeight="1">
      <c r="B22" s="43"/>
      <c r="E22" s="17" t="s">
        <v>36</v>
      </c>
      <c r="I22" s="127" t="s">
        <v>29</v>
      </c>
      <c r="J22" s="17" t="s">
        <v>19</v>
      </c>
      <c r="L22" s="43"/>
    </row>
    <row r="23" s="1" customFormat="1" ht="6.96" customHeight="1">
      <c r="B23" s="43"/>
      <c r="I23" s="125"/>
      <c r="L23" s="43"/>
    </row>
    <row r="24" s="1" customFormat="1" ht="12" customHeight="1">
      <c r="B24" s="43"/>
      <c r="D24" s="124" t="s">
        <v>37</v>
      </c>
      <c r="I24" s="125"/>
      <c r="L24" s="43"/>
    </row>
    <row r="25" s="6" customFormat="1" ht="146.25" customHeight="1">
      <c r="B25" s="129"/>
      <c r="E25" s="130" t="s">
        <v>107</v>
      </c>
      <c r="F25" s="130"/>
      <c r="G25" s="130"/>
      <c r="H25" s="130"/>
      <c r="I25" s="131"/>
      <c r="L25" s="129"/>
    </row>
    <row r="26" s="1" customFormat="1" ht="6.96" customHeight="1">
      <c r="B26" s="43"/>
      <c r="I26" s="125"/>
      <c r="L26" s="43"/>
    </row>
    <row r="27" s="1" customFormat="1" ht="6.96" customHeight="1">
      <c r="B27" s="43"/>
      <c r="D27" s="71"/>
      <c r="E27" s="71"/>
      <c r="F27" s="71"/>
      <c r="G27" s="71"/>
      <c r="H27" s="71"/>
      <c r="I27" s="132"/>
      <c r="J27" s="71"/>
      <c r="K27" s="71"/>
      <c r="L27" s="43"/>
    </row>
    <row r="28" s="1" customFormat="1" ht="25.44" customHeight="1">
      <c r="B28" s="43"/>
      <c r="D28" s="133" t="s">
        <v>39</v>
      </c>
      <c r="I28" s="125"/>
      <c r="J28" s="134">
        <f>ROUND(J106, 2)</f>
        <v>0</v>
      </c>
      <c r="L28" s="43"/>
    </row>
    <row r="29" s="1" customFormat="1" ht="6.96" customHeight="1">
      <c r="B29" s="43"/>
      <c r="D29" s="71"/>
      <c r="E29" s="71"/>
      <c r="F29" s="71"/>
      <c r="G29" s="71"/>
      <c r="H29" s="71"/>
      <c r="I29" s="132"/>
      <c r="J29" s="71"/>
      <c r="K29" s="71"/>
      <c r="L29" s="43"/>
    </row>
    <row r="30" s="1" customFormat="1" ht="14.4" customHeight="1">
      <c r="B30" s="43"/>
      <c r="F30" s="135" t="s">
        <v>41</v>
      </c>
      <c r="I30" s="136" t="s">
        <v>40</v>
      </c>
      <c r="J30" s="135" t="s">
        <v>42</v>
      </c>
      <c r="L30" s="43"/>
    </row>
    <row r="31" s="1" customFormat="1" ht="14.4" customHeight="1">
      <c r="B31" s="43"/>
      <c r="D31" s="124" t="s">
        <v>43</v>
      </c>
      <c r="E31" s="124" t="s">
        <v>44</v>
      </c>
      <c r="F31" s="137">
        <f>ROUND((SUM(BE106:BE752)),  2)</f>
        <v>0</v>
      </c>
      <c r="I31" s="138">
        <v>0.20999999999999999</v>
      </c>
      <c r="J31" s="137">
        <f>ROUND(((SUM(BE106:BE752))*I31),  2)</f>
        <v>0</v>
      </c>
      <c r="L31" s="43"/>
    </row>
    <row r="32" s="1" customFormat="1" ht="14.4" customHeight="1">
      <c r="B32" s="43"/>
      <c r="E32" s="124" t="s">
        <v>45</v>
      </c>
      <c r="F32" s="137">
        <f>ROUND((SUM(BF106:BF752)),  2)</f>
        <v>0</v>
      </c>
      <c r="I32" s="138">
        <v>0.14999999999999999</v>
      </c>
      <c r="J32" s="137">
        <f>ROUND(((SUM(BF106:BF752))*I32),  2)</f>
        <v>0</v>
      </c>
      <c r="L32" s="43"/>
    </row>
    <row r="33" hidden="1" s="1" customFormat="1" ht="14.4" customHeight="1">
      <c r="B33" s="43"/>
      <c r="E33" s="124" t="s">
        <v>46</v>
      </c>
      <c r="F33" s="137">
        <f>ROUND((SUM(BG106:BG752)),  2)</f>
        <v>0</v>
      </c>
      <c r="I33" s="138">
        <v>0.20999999999999999</v>
      </c>
      <c r="J33" s="137">
        <f>0</f>
        <v>0</v>
      </c>
      <c r="L33" s="43"/>
    </row>
    <row r="34" hidden="1" s="1" customFormat="1" ht="14.4" customHeight="1">
      <c r="B34" s="43"/>
      <c r="E34" s="124" t="s">
        <v>47</v>
      </c>
      <c r="F34" s="137">
        <f>ROUND((SUM(BH106:BH752)),  2)</f>
        <v>0</v>
      </c>
      <c r="I34" s="138">
        <v>0.14999999999999999</v>
      </c>
      <c r="J34" s="137">
        <f>0</f>
        <v>0</v>
      </c>
      <c r="L34" s="43"/>
    </row>
    <row r="35" hidden="1" s="1" customFormat="1" ht="14.4" customHeight="1">
      <c r="B35" s="43"/>
      <c r="E35" s="124" t="s">
        <v>48</v>
      </c>
      <c r="F35" s="137">
        <f>ROUND((SUM(BI106:BI752)),  2)</f>
        <v>0</v>
      </c>
      <c r="I35" s="138">
        <v>0</v>
      </c>
      <c r="J35" s="137">
        <f>0</f>
        <v>0</v>
      </c>
      <c r="L35" s="43"/>
    </row>
    <row r="36" s="1" customFormat="1" ht="6.96" customHeight="1">
      <c r="B36" s="43"/>
      <c r="I36" s="125"/>
      <c r="L36" s="43"/>
    </row>
    <row r="37" s="1" customFormat="1" ht="25.44" customHeight="1">
      <c r="B37" s="43"/>
      <c r="C37" s="139"/>
      <c r="D37" s="140" t="s">
        <v>49</v>
      </c>
      <c r="E37" s="141"/>
      <c r="F37" s="141"/>
      <c r="G37" s="142" t="s">
        <v>50</v>
      </c>
      <c r="H37" s="143" t="s">
        <v>51</v>
      </c>
      <c r="I37" s="144"/>
      <c r="J37" s="145">
        <f>SUM(J28:J35)</f>
        <v>0</v>
      </c>
      <c r="K37" s="146"/>
      <c r="L37" s="43"/>
    </row>
    <row r="38" s="1" customFormat="1" ht="14.4" customHeight="1">
      <c r="B38" s="147"/>
      <c r="C38" s="148"/>
      <c r="D38" s="148"/>
      <c r="E38" s="148"/>
      <c r="F38" s="148"/>
      <c r="G38" s="148"/>
      <c r="H38" s="148"/>
      <c r="I38" s="149"/>
      <c r="J38" s="148"/>
      <c r="K38" s="148"/>
      <c r="L38" s="43"/>
    </row>
    <row r="42" s="1" customFormat="1" ht="6.96" customHeight="1">
      <c r="B42" s="150"/>
      <c r="C42" s="151"/>
      <c r="D42" s="151"/>
      <c r="E42" s="151"/>
      <c r="F42" s="151"/>
      <c r="G42" s="151"/>
      <c r="H42" s="151"/>
      <c r="I42" s="152"/>
      <c r="J42" s="151"/>
      <c r="K42" s="151"/>
      <c r="L42" s="43"/>
    </row>
    <row r="43" s="1" customFormat="1" ht="24.96" customHeight="1">
      <c r="B43" s="38"/>
      <c r="C43" s="23" t="s">
        <v>108</v>
      </c>
      <c r="D43" s="39"/>
      <c r="E43" s="39"/>
      <c r="F43" s="39"/>
      <c r="G43" s="39"/>
      <c r="H43" s="39"/>
      <c r="I43" s="125"/>
      <c r="J43" s="39"/>
      <c r="K43" s="39"/>
      <c r="L43" s="43"/>
    </row>
    <row r="44" s="1" customFormat="1" ht="6.96" customHeight="1">
      <c r="B44" s="38"/>
      <c r="C44" s="39"/>
      <c r="D44" s="39"/>
      <c r="E44" s="39"/>
      <c r="F44" s="39"/>
      <c r="G44" s="39"/>
      <c r="H44" s="39"/>
      <c r="I44" s="125"/>
      <c r="J44" s="39"/>
      <c r="K44" s="39"/>
      <c r="L44" s="43"/>
    </row>
    <row r="45" s="1" customFormat="1" ht="12" customHeight="1">
      <c r="B45" s="38"/>
      <c r="C45" s="32" t="s">
        <v>16</v>
      </c>
      <c r="D45" s="39"/>
      <c r="E45" s="39"/>
      <c r="F45" s="39"/>
      <c r="G45" s="39"/>
      <c r="H45" s="39"/>
      <c r="I45" s="125"/>
      <c r="J45" s="39"/>
      <c r="K45" s="39"/>
      <c r="L45" s="43"/>
    </row>
    <row r="46" s="1" customFormat="1" ht="16.5" customHeight="1">
      <c r="B46" s="38"/>
      <c r="C46" s="39"/>
      <c r="D46" s="39"/>
      <c r="E46" s="64" t="str">
        <f>E7</f>
        <v>MŠ Topol 60 - Rekonstrukce sociálního zařízení dětí</v>
      </c>
      <c r="F46" s="39"/>
      <c r="G46" s="39"/>
      <c r="H46" s="39"/>
      <c r="I46" s="125"/>
      <c r="J46" s="39"/>
      <c r="K46" s="39"/>
      <c r="L46" s="43"/>
    </row>
    <row r="47" s="1" customFormat="1" ht="6.96" customHeight="1">
      <c r="B47" s="38"/>
      <c r="C47" s="39"/>
      <c r="D47" s="39"/>
      <c r="E47" s="39"/>
      <c r="F47" s="39"/>
      <c r="G47" s="39"/>
      <c r="H47" s="39"/>
      <c r="I47" s="125"/>
      <c r="J47" s="39"/>
      <c r="K47" s="39"/>
      <c r="L47" s="43"/>
    </row>
    <row r="48" s="1" customFormat="1" ht="12" customHeight="1">
      <c r="B48" s="38"/>
      <c r="C48" s="32" t="s">
        <v>21</v>
      </c>
      <c r="D48" s="39"/>
      <c r="E48" s="39"/>
      <c r="F48" s="27" t="str">
        <f>F10</f>
        <v xml:space="preserve"> </v>
      </c>
      <c r="G48" s="39"/>
      <c r="H48" s="39"/>
      <c r="I48" s="127" t="s">
        <v>23</v>
      </c>
      <c r="J48" s="67" t="str">
        <f>IF(J10="","",J10)</f>
        <v>10. 1. 2019</v>
      </c>
      <c r="K48" s="39"/>
      <c r="L48" s="43"/>
    </row>
    <row r="49" s="1" customFormat="1" ht="6.96" customHeight="1">
      <c r="B49" s="38"/>
      <c r="C49" s="39"/>
      <c r="D49" s="39"/>
      <c r="E49" s="39"/>
      <c r="F49" s="39"/>
      <c r="G49" s="39"/>
      <c r="H49" s="39"/>
      <c r="I49" s="125"/>
      <c r="J49" s="39"/>
      <c r="K49" s="39"/>
      <c r="L49" s="43"/>
    </row>
    <row r="50" s="1" customFormat="1" ht="13.65" customHeight="1">
      <c r="B50" s="38"/>
      <c r="C50" s="32" t="s">
        <v>25</v>
      </c>
      <c r="D50" s="39"/>
      <c r="E50" s="39"/>
      <c r="F50" s="27" t="str">
        <f>E13</f>
        <v>Město Chrudim</v>
      </c>
      <c r="G50" s="39"/>
      <c r="H50" s="39"/>
      <c r="I50" s="127" t="s">
        <v>32</v>
      </c>
      <c r="J50" s="36" t="str">
        <f>E19</f>
        <v>Ing. Josef Dvořák</v>
      </c>
      <c r="K50" s="39"/>
      <c r="L50" s="43"/>
    </row>
    <row r="51" s="1" customFormat="1" ht="13.65" customHeight="1">
      <c r="B51" s="38"/>
      <c r="C51" s="32" t="s">
        <v>30</v>
      </c>
      <c r="D51" s="39"/>
      <c r="E51" s="39"/>
      <c r="F51" s="27" t="str">
        <f>IF(E16="","",E16)</f>
        <v>Vyplň údaj</v>
      </c>
      <c r="G51" s="39"/>
      <c r="H51" s="39"/>
      <c r="I51" s="127" t="s">
        <v>35</v>
      </c>
      <c r="J51" s="36" t="str">
        <f>E22</f>
        <v>Ing. Jiří Pitra</v>
      </c>
      <c r="K51" s="39"/>
      <c r="L51" s="43"/>
    </row>
    <row r="52" s="1" customFormat="1" ht="10.32" customHeight="1">
      <c r="B52" s="38"/>
      <c r="C52" s="39"/>
      <c r="D52" s="39"/>
      <c r="E52" s="39"/>
      <c r="F52" s="39"/>
      <c r="G52" s="39"/>
      <c r="H52" s="39"/>
      <c r="I52" s="125"/>
      <c r="J52" s="39"/>
      <c r="K52" s="39"/>
      <c r="L52" s="43"/>
    </row>
    <row r="53" s="1" customFormat="1" ht="29.28" customHeight="1">
      <c r="B53" s="38"/>
      <c r="C53" s="153" t="s">
        <v>109</v>
      </c>
      <c r="D53" s="154"/>
      <c r="E53" s="154"/>
      <c r="F53" s="154"/>
      <c r="G53" s="154"/>
      <c r="H53" s="154"/>
      <c r="I53" s="155"/>
      <c r="J53" s="156" t="s">
        <v>110</v>
      </c>
      <c r="K53" s="154"/>
      <c r="L53" s="43"/>
    </row>
    <row r="54" s="1" customFormat="1" ht="10.32" customHeight="1">
      <c r="B54" s="38"/>
      <c r="C54" s="39"/>
      <c r="D54" s="39"/>
      <c r="E54" s="39"/>
      <c r="F54" s="39"/>
      <c r="G54" s="39"/>
      <c r="H54" s="39"/>
      <c r="I54" s="125"/>
      <c r="J54" s="39"/>
      <c r="K54" s="39"/>
      <c r="L54" s="43"/>
    </row>
    <row r="55" s="1" customFormat="1" ht="22.8" customHeight="1">
      <c r="B55" s="38"/>
      <c r="C55" s="157" t="s">
        <v>71</v>
      </c>
      <c r="D55" s="39"/>
      <c r="E55" s="39"/>
      <c r="F55" s="39"/>
      <c r="G55" s="39"/>
      <c r="H55" s="39"/>
      <c r="I55" s="125"/>
      <c r="J55" s="97">
        <f>J106</f>
        <v>0</v>
      </c>
      <c r="K55" s="39"/>
      <c r="L55" s="43"/>
      <c r="AU55" s="17" t="s">
        <v>111</v>
      </c>
    </row>
    <row r="56" s="7" customFormat="1" ht="24.96" customHeight="1">
      <c r="B56" s="158"/>
      <c r="C56" s="159"/>
      <c r="D56" s="160" t="s">
        <v>112</v>
      </c>
      <c r="E56" s="161"/>
      <c r="F56" s="161"/>
      <c r="G56" s="161"/>
      <c r="H56" s="161"/>
      <c r="I56" s="162"/>
      <c r="J56" s="163">
        <f>J107</f>
        <v>0</v>
      </c>
      <c r="K56" s="159"/>
      <c r="L56" s="164"/>
    </row>
    <row r="57" s="8" customFormat="1" ht="19.92" customHeight="1">
      <c r="B57" s="165"/>
      <c r="C57" s="166"/>
      <c r="D57" s="167" t="s">
        <v>113</v>
      </c>
      <c r="E57" s="168"/>
      <c r="F57" s="168"/>
      <c r="G57" s="168"/>
      <c r="H57" s="168"/>
      <c r="I57" s="169"/>
      <c r="J57" s="170">
        <f>J108</f>
        <v>0</v>
      </c>
      <c r="K57" s="166"/>
      <c r="L57" s="171"/>
    </row>
    <row r="58" s="8" customFormat="1" ht="19.92" customHeight="1">
      <c r="B58" s="165"/>
      <c r="C58" s="166"/>
      <c r="D58" s="167" t="s">
        <v>114</v>
      </c>
      <c r="E58" s="168"/>
      <c r="F58" s="168"/>
      <c r="G58" s="168"/>
      <c r="H58" s="168"/>
      <c r="I58" s="169"/>
      <c r="J58" s="170">
        <f>J171</f>
        <v>0</v>
      </c>
      <c r="K58" s="166"/>
      <c r="L58" s="171"/>
    </row>
    <row r="59" s="8" customFormat="1" ht="19.92" customHeight="1">
      <c r="B59" s="165"/>
      <c r="C59" s="166"/>
      <c r="D59" s="167" t="s">
        <v>115</v>
      </c>
      <c r="E59" s="168"/>
      <c r="F59" s="168"/>
      <c r="G59" s="168"/>
      <c r="H59" s="168"/>
      <c r="I59" s="169"/>
      <c r="J59" s="170">
        <f>J224</f>
        <v>0</v>
      </c>
      <c r="K59" s="166"/>
      <c r="L59" s="171"/>
    </row>
    <row r="60" s="8" customFormat="1" ht="19.92" customHeight="1">
      <c r="B60" s="165"/>
      <c r="C60" s="166"/>
      <c r="D60" s="167" t="s">
        <v>116</v>
      </c>
      <c r="E60" s="168"/>
      <c r="F60" s="168"/>
      <c r="G60" s="168"/>
      <c r="H60" s="168"/>
      <c r="I60" s="169"/>
      <c r="J60" s="170">
        <f>J238</f>
        <v>0</v>
      </c>
      <c r="K60" s="166"/>
      <c r="L60" s="171"/>
    </row>
    <row r="61" s="8" customFormat="1" ht="19.92" customHeight="1">
      <c r="B61" s="165"/>
      <c r="C61" s="166"/>
      <c r="D61" s="167" t="s">
        <v>117</v>
      </c>
      <c r="E61" s="168"/>
      <c r="F61" s="168"/>
      <c r="G61" s="168"/>
      <c r="H61" s="168"/>
      <c r="I61" s="169"/>
      <c r="J61" s="170">
        <f>J247</f>
        <v>0</v>
      </c>
      <c r="K61" s="166"/>
      <c r="L61" s="171"/>
    </row>
    <row r="62" s="8" customFormat="1" ht="19.92" customHeight="1">
      <c r="B62" s="165"/>
      <c r="C62" s="166"/>
      <c r="D62" s="167" t="s">
        <v>118</v>
      </c>
      <c r="E62" s="168"/>
      <c r="F62" s="168"/>
      <c r="G62" s="168"/>
      <c r="H62" s="168"/>
      <c r="I62" s="169"/>
      <c r="J62" s="170">
        <f>J304</f>
        <v>0</v>
      </c>
      <c r="K62" s="166"/>
      <c r="L62" s="171"/>
    </row>
    <row r="63" s="8" customFormat="1" ht="19.92" customHeight="1">
      <c r="B63" s="165"/>
      <c r="C63" s="166"/>
      <c r="D63" s="167" t="s">
        <v>119</v>
      </c>
      <c r="E63" s="168"/>
      <c r="F63" s="168"/>
      <c r="G63" s="168"/>
      <c r="H63" s="168"/>
      <c r="I63" s="169"/>
      <c r="J63" s="170">
        <f>J339</f>
        <v>0</v>
      </c>
      <c r="K63" s="166"/>
      <c r="L63" s="171"/>
    </row>
    <row r="64" s="8" customFormat="1" ht="19.92" customHeight="1">
      <c r="B64" s="165"/>
      <c r="C64" s="166"/>
      <c r="D64" s="167" t="s">
        <v>120</v>
      </c>
      <c r="E64" s="168"/>
      <c r="F64" s="168"/>
      <c r="G64" s="168"/>
      <c r="H64" s="168"/>
      <c r="I64" s="169"/>
      <c r="J64" s="170">
        <f>J351</f>
        <v>0</v>
      </c>
      <c r="K64" s="166"/>
      <c r="L64" s="171"/>
    </row>
    <row r="65" s="8" customFormat="1" ht="19.92" customHeight="1">
      <c r="B65" s="165"/>
      <c r="C65" s="166"/>
      <c r="D65" s="167" t="s">
        <v>121</v>
      </c>
      <c r="E65" s="168"/>
      <c r="F65" s="168"/>
      <c r="G65" s="168"/>
      <c r="H65" s="168"/>
      <c r="I65" s="169"/>
      <c r="J65" s="170">
        <f>J357</f>
        <v>0</v>
      </c>
      <c r="K65" s="166"/>
      <c r="L65" s="171"/>
    </row>
    <row r="66" s="8" customFormat="1" ht="19.92" customHeight="1">
      <c r="B66" s="165"/>
      <c r="C66" s="166"/>
      <c r="D66" s="167" t="s">
        <v>122</v>
      </c>
      <c r="E66" s="168"/>
      <c r="F66" s="168"/>
      <c r="G66" s="168"/>
      <c r="H66" s="168"/>
      <c r="I66" s="169"/>
      <c r="J66" s="170">
        <f>J372</f>
        <v>0</v>
      </c>
      <c r="K66" s="166"/>
      <c r="L66" s="171"/>
    </row>
    <row r="67" s="8" customFormat="1" ht="19.92" customHeight="1">
      <c r="B67" s="165"/>
      <c r="C67" s="166"/>
      <c r="D67" s="167" t="s">
        <v>123</v>
      </c>
      <c r="E67" s="168"/>
      <c r="F67" s="168"/>
      <c r="G67" s="168"/>
      <c r="H67" s="168"/>
      <c r="I67" s="169"/>
      <c r="J67" s="170">
        <f>J451</f>
        <v>0</v>
      </c>
      <c r="K67" s="166"/>
      <c r="L67" s="171"/>
    </row>
    <row r="68" s="8" customFormat="1" ht="19.92" customHeight="1">
      <c r="B68" s="165"/>
      <c r="C68" s="166"/>
      <c r="D68" s="167" t="s">
        <v>124</v>
      </c>
      <c r="E68" s="168"/>
      <c r="F68" s="168"/>
      <c r="G68" s="168"/>
      <c r="H68" s="168"/>
      <c r="I68" s="169"/>
      <c r="J68" s="170">
        <f>J461</f>
        <v>0</v>
      </c>
      <c r="K68" s="166"/>
      <c r="L68" s="171"/>
    </row>
    <row r="69" s="7" customFormat="1" ht="24.96" customHeight="1">
      <c r="B69" s="158"/>
      <c r="C69" s="159"/>
      <c r="D69" s="160" t="s">
        <v>125</v>
      </c>
      <c r="E69" s="161"/>
      <c r="F69" s="161"/>
      <c r="G69" s="161"/>
      <c r="H69" s="161"/>
      <c r="I69" s="162"/>
      <c r="J69" s="163">
        <f>J464</f>
        <v>0</v>
      </c>
      <c r="K69" s="159"/>
      <c r="L69" s="164"/>
    </row>
    <row r="70" s="8" customFormat="1" ht="19.92" customHeight="1">
      <c r="B70" s="165"/>
      <c r="C70" s="166"/>
      <c r="D70" s="167" t="s">
        <v>126</v>
      </c>
      <c r="E70" s="168"/>
      <c r="F70" s="168"/>
      <c r="G70" s="168"/>
      <c r="H70" s="168"/>
      <c r="I70" s="169"/>
      <c r="J70" s="170">
        <f>J465</f>
        <v>0</v>
      </c>
      <c r="K70" s="166"/>
      <c r="L70" s="171"/>
    </row>
    <row r="71" s="8" customFormat="1" ht="19.92" customHeight="1">
      <c r="B71" s="165"/>
      <c r="C71" s="166"/>
      <c r="D71" s="167" t="s">
        <v>127</v>
      </c>
      <c r="E71" s="168"/>
      <c r="F71" s="168"/>
      <c r="G71" s="168"/>
      <c r="H71" s="168"/>
      <c r="I71" s="169"/>
      <c r="J71" s="170">
        <f>J494</f>
        <v>0</v>
      </c>
      <c r="K71" s="166"/>
      <c r="L71" s="171"/>
    </row>
    <row r="72" s="8" customFormat="1" ht="19.92" customHeight="1">
      <c r="B72" s="165"/>
      <c r="C72" s="166"/>
      <c r="D72" s="167" t="s">
        <v>128</v>
      </c>
      <c r="E72" s="168"/>
      <c r="F72" s="168"/>
      <c r="G72" s="168"/>
      <c r="H72" s="168"/>
      <c r="I72" s="169"/>
      <c r="J72" s="170">
        <f>J501</f>
        <v>0</v>
      </c>
      <c r="K72" s="166"/>
      <c r="L72" s="171"/>
    </row>
    <row r="73" s="8" customFormat="1" ht="19.92" customHeight="1">
      <c r="B73" s="165"/>
      <c r="C73" s="166"/>
      <c r="D73" s="167" t="s">
        <v>129</v>
      </c>
      <c r="E73" s="168"/>
      <c r="F73" s="168"/>
      <c r="G73" s="168"/>
      <c r="H73" s="168"/>
      <c r="I73" s="169"/>
      <c r="J73" s="170">
        <f>J503</f>
        <v>0</v>
      </c>
      <c r="K73" s="166"/>
      <c r="L73" s="171"/>
    </row>
    <row r="74" s="8" customFormat="1" ht="19.92" customHeight="1">
      <c r="B74" s="165"/>
      <c r="C74" s="166"/>
      <c r="D74" s="167" t="s">
        <v>130</v>
      </c>
      <c r="E74" s="168"/>
      <c r="F74" s="168"/>
      <c r="G74" s="168"/>
      <c r="H74" s="168"/>
      <c r="I74" s="169"/>
      <c r="J74" s="170">
        <f>J505</f>
        <v>0</v>
      </c>
      <c r="K74" s="166"/>
      <c r="L74" s="171"/>
    </row>
    <row r="75" s="8" customFormat="1" ht="19.92" customHeight="1">
      <c r="B75" s="165"/>
      <c r="C75" s="166"/>
      <c r="D75" s="167" t="s">
        <v>131</v>
      </c>
      <c r="E75" s="168"/>
      <c r="F75" s="168"/>
      <c r="G75" s="168"/>
      <c r="H75" s="168"/>
      <c r="I75" s="169"/>
      <c r="J75" s="170">
        <f>J507</f>
        <v>0</v>
      </c>
      <c r="K75" s="166"/>
      <c r="L75" s="171"/>
    </row>
    <row r="76" s="8" customFormat="1" ht="19.92" customHeight="1">
      <c r="B76" s="165"/>
      <c r="C76" s="166"/>
      <c r="D76" s="167" t="s">
        <v>132</v>
      </c>
      <c r="E76" s="168"/>
      <c r="F76" s="168"/>
      <c r="G76" s="168"/>
      <c r="H76" s="168"/>
      <c r="I76" s="169"/>
      <c r="J76" s="170">
        <f>J509</f>
        <v>0</v>
      </c>
      <c r="K76" s="166"/>
      <c r="L76" s="171"/>
    </row>
    <row r="77" s="8" customFormat="1" ht="19.92" customHeight="1">
      <c r="B77" s="165"/>
      <c r="C77" s="166"/>
      <c r="D77" s="167" t="s">
        <v>133</v>
      </c>
      <c r="E77" s="168"/>
      <c r="F77" s="168"/>
      <c r="G77" s="168"/>
      <c r="H77" s="168"/>
      <c r="I77" s="169"/>
      <c r="J77" s="170">
        <f>J514</f>
        <v>0</v>
      </c>
      <c r="K77" s="166"/>
      <c r="L77" s="171"/>
    </row>
    <row r="78" s="8" customFormat="1" ht="19.92" customHeight="1">
      <c r="B78" s="165"/>
      <c r="C78" s="166"/>
      <c r="D78" s="167" t="s">
        <v>134</v>
      </c>
      <c r="E78" s="168"/>
      <c r="F78" s="168"/>
      <c r="G78" s="168"/>
      <c r="H78" s="168"/>
      <c r="I78" s="169"/>
      <c r="J78" s="170">
        <f>J532</f>
        <v>0</v>
      </c>
      <c r="K78" s="166"/>
      <c r="L78" s="171"/>
    </row>
    <row r="79" s="8" customFormat="1" ht="19.92" customHeight="1">
      <c r="B79" s="165"/>
      <c r="C79" s="166"/>
      <c r="D79" s="167" t="s">
        <v>135</v>
      </c>
      <c r="E79" s="168"/>
      <c r="F79" s="168"/>
      <c r="G79" s="168"/>
      <c r="H79" s="168"/>
      <c r="I79" s="169"/>
      <c r="J79" s="170">
        <f>J551</f>
        <v>0</v>
      </c>
      <c r="K79" s="166"/>
      <c r="L79" s="171"/>
    </row>
    <row r="80" s="8" customFormat="1" ht="19.92" customHeight="1">
      <c r="B80" s="165"/>
      <c r="C80" s="166"/>
      <c r="D80" s="167" t="s">
        <v>136</v>
      </c>
      <c r="E80" s="168"/>
      <c r="F80" s="168"/>
      <c r="G80" s="168"/>
      <c r="H80" s="168"/>
      <c r="I80" s="169"/>
      <c r="J80" s="170">
        <f>J579</f>
        <v>0</v>
      </c>
      <c r="K80" s="166"/>
      <c r="L80" s="171"/>
    </row>
    <row r="81" s="8" customFormat="1" ht="19.92" customHeight="1">
      <c r="B81" s="165"/>
      <c r="C81" s="166"/>
      <c r="D81" s="167" t="s">
        <v>137</v>
      </c>
      <c r="E81" s="168"/>
      <c r="F81" s="168"/>
      <c r="G81" s="168"/>
      <c r="H81" s="168"/>
      <c r="I81" s="169"/>
      <c r="J81" s="170">
        <f>J587</f>
        <v>0</v>
      </c>
      <c r="K81" s="166"/>
      <c r="L81" s="171"/>
    </row>
    <row r="82" s="8" customFormat="1" ht="19.92" customHeight="1">
      <c r="B82" s="165"/>
      <c r="C82" s="166"/>
      <c r="D82" s="167" t="s">
        <v>138</v>
      </c>
      <c r="E82" s="168"/>
      <c r="F82" s="168"/>
      <c r="G82" s="168"/>
      <c r="H82" s="168"/>
      <c r="I82" s="169"/>
      <c r="J82" s="170">
        <f>J678</f>
        <v>0</v>
      </c>
      <c r="K82" s="166"/>
      <c r="L82" s="171"/>
    </row>
    <row r="83" s="8" customFormat="1" ht="19.92" customHeight="1">
      <c r="B83" s="165"/>
      <c r="C83" s="166"/>
      <c r="D83" s="167" t="s">
        <v>139</v>
      </c>
      <c r="E83" s="168"/>
      <c r="F83" s="168"/>
      <c r="G83" s="168"/>
      <c r="H83" s="168"/>
      <c r="I83" s="169"/>
      <c r="J83" s="170">
        <f>J692</f>
        <v>0</v>
      </c>
      <c r="K83" s="166"/>
      <c r="L83" s="171"/>
    </row>
    <row r="84" s="7" customFormat="1" ht="24.96" customHeight="1">
      <c r="B84" s="158"/>
      <c r="C84" s="159"/>
      <c r="D84" s="160" t="s">
        <v>140</v>
      </c>
      <c r="E84" s="161"/>
      <c r="F84" s="161"/>
      <c r="G84" s="161"/>
      <c r="H84" s="161"/>
      <c r="I84" s="162"/>
      <c r="J84" s="163">
        <f>J722</f>
        <v>0</v>
      </c>
      <c r="K84" s="159"/>
      <c r="L84" s="164"/>
    </row>
    <row r="85" s="8" customFormat="1" ht="19.92" customHeight="1">
      <c r="B85" s="165"/>
      <c r="C85" s="166"/>
      <c r="D85" s="167" t="s">
        <v>141</v>
      </c>
      <c r="E85" s="168"/>
      <c r="F85" s="168"/>
      <c r="G85" s="168"/>
      <c r="H85" s="168"/>
      <c r="I85" s="169"/>
      <c r="J85" s="170">
        <f>J723</f>
        <v>0</v>
      </c>
      <c r="K85" s="166"/>
      <c r="L85" s="171"/>
    </row>
    <row r="86" s="8" customFormat="1" ht="19.92" customHeight="1">
      <c r="B86" s="165"/>
      <c r="C86" s="166"/>
      <c r="D86" s="167" t="s">
        <v>142</v>
      </c>
      <c r="E86" s="168"/>
      <c r="F86" s="168"/>
      <c r="G86" s="168"/>
      <c r="H86" s="168"/>
      <c r="I86" s="169"/>
      <c r="J86" s="170">
        <f>J727</f>
        <v>0</v>
      </c>
      <c r="K86" s="166"/>
      <c r="L86" s="171"/>
    </row>
    <row r="87" s="8" customFormat="1" ht="19.92" customHeight="1">
      <c r="B87" s="165"/>
      <c r="C87" s="166"/>
      <c r="D87" s="167" t="s">
        <v>143</v>
      </c>
      <c r="E87" s="168"/>
      <c r="F87" s="168"/>
      <c r="G87" s="168"/>
      <c r="H87" s="168"/>
      <c r="I87" s="169"/>
      <c r="J87" s="170">
        <f>J735</f>
        <v>0</v>
      </c>
      <c r="K87" s="166"/>
      <c r="L87" s="171"/>
    </row>
    <row r="88" s="8" customFormat="1" ht="19.92" customHeight="1">
      <c r="B88" s="165"/>
      <c r="C88" s="166"/>
      <c r="D88" s="167" t="s">
        <v>144</v>
      </c>
      <c r="E88" s="168"/>
      <c r="F88" s="168"/>
      <c r="G88" s="168"/>
      <c r="H88" s="168"/>
      <c r="I88" s="169"/>
      <c r="J88" s="170">
        <f>J746</f>
        <v>0</v>
      </c>
      <c r="K88" s="166"/>
      <c r="L88" s="171"/>
    </row>
    <row r="89" s="1" customFormat="1" ht="21.84" customHeight="1">
      <c r="B89" s="38"/>
      <c r="C89" s="39"/>
      <c r="D89" s="39"/>
      <c r="E89" s="39"/>
      <c r="F89" s="39"/>
      <c r="G89" s="39"/>
      <c r="H89" s="39"/>
      <c r="I89" s="125"/>
      <c r="J89" s="39"/>
      <c r="K89" s="39"/>
      <c r="L89" s="43"/>
    </row>
    <row r="90" s="1" customFormat="1" ht="6.96" customHeight="1">
      <c r="B90" s="57"/>
      <c r="C90" s="58"/>
      <c r="D90" s="58"/>
      <c r="E90" s="58"/>
      <c r="F90" s="58"/>
      <c r="G90" s="58"/>
      <c r="H90" s="58"/>
      <c r="I90" s="149"/>
      <c r="J90" s="58"/>
      <c r="K90" s="58"/>
      <c r="L90" s="43"/>
    </row>
    <row r="94" s="1" customFormat="1" ht="6.96" customHeight="1">
      <c r="B94" s="59"/>
      <c r="C94" s="60"/>
      <c r="D94" s="60"/>
      <c r="E94" s="60"/>
      <c r="F94" s="60"/>
      <c r="G94" s="60"/>
      <c r="H94" s="60"/>
      <c r="I94" s="152"/>
      <c r="J94" s="60"/>
      <c r="K94" s="60"/>
      <c r="L94" s="43"/>
    </row>
    <row r="95" s="1" customFormat="1" ht="24.96" customHeight="1">
      <c r="B95" s="38"/>
      <c r="C95" s="23" t="s">
        <v>145</v>
      </c>
      <c r="D95" s="39"/>
      <c r="E95" s="39"/>
      <c r="F95" s="39"/>
      <c r="G95" s="39"/>
      <c r="H95" s="39"/>
      <c r="I95" s="125"/>
      <c r="J95" s="39"/>
      <c r="K95" s="39"/>
      <c r="L95" s="43"/>
    </row>
    <row r="96" s="1" customFormat="1" ht="6.96" customHeight="1">
      <c r="B96" s="38"/>
      <c r="C96" s="39"/>
      <c r="D96" s="39"/>
      <c r="E96" s="39"/>
      <c r="F96" s="39"/>
      <c r="G96" s="39"/>
      <c r="H96" s="39"/>
      <c r="I96" s="125"/>
      <c r="J96" s="39"/>
      <c r="K96" s="39"/>
      <c r="L96" s="43"/>
    </row>
    <row r="97" s="1" customFormat="1" ht="12" customHeight="1">
      <c r="B97" s="38"/>
      <c r="C97" s="32" t="s">
        <v>16</v>
      </c>
      <c r="D97" s="39"/>
      <c r="E97" s="39"/>
      <c r="F97" s="39"/>
      <c r="G97" s="39"/>
      <c r="H97" s="39"/>
      <c r="I97" s="125"/>
      <c r="J97" s="39"/>
      <c r="K97" s="39"/>
      <c r="L97" s="43"/>
    </row>
    <row r="98" s="1" customFormat="1" ht="16.5" customHeight="1">
      <c r="B98" s="38"/>
      <c r="C98" s="39"/>
      <c r="D98" s="39"/>
      <c r="E98" s="64" t="str">
        <f>E7</f>
        <v>MŠ Topol 60 - Rekonstrukce sociálního zařízení dětí</v>
      </c>
      <c r="F98" s="39"/>
      <c r="G98" s="39"/>
      <c r="H98" s="39"/>
      <c r="I98" s="125"/>
      <c r="J98" s="39"/>
      <c r="K98" s="39"/>
      <c r="L98" s="43"/>
    </row>
    <row r="99" s="1" customFormat="1" ht="6.96" customHeight="1">
      <c r="B99" s="38"/>
      <c r="C99" s="39"/>
      <c r="D99" s="39"/>
      <c r="E99" s="39"/>
      <c r="F99" s="39"/>
      <c r="G99" s="39"/>
      <c r="H99" s="39"/>
      <c r="I99" s="125"/>
      <c r="J99" s="39"/>
      <c r="K99" s="39"/>
      <c r="L99" s="43"/>
    </row>
    <row r="100" s="1" customFormat="1" ht="12" customHeight="1">
      <c r="B100" s="38"/>
      <c r="C100" s="32" t="s">
        <v>21</v>
      </c>
      <c r="D100" s="39"/>
      <c r="E100" s="39"/>
      <c r="F100" s="27" t="str">
        <f>F10</f>
        <v xml:space="preserve"> </v>
      </c>
      <c r="G100" s="39"/>
      <c r="H100" s="39"/>
      <c r="I100" s="127" t="s">
        <v>23</v>
      </c>
      <c r="J100" s="67" t="str">
        <f>IF(J10="","",J10)</f>
        <v>10. 1. 2019</v>
      </c>
      <c r="K100" s="39"/>
      <c r="L100" s="43"/>
    </row>
    <row r="101" s="1" customFormat="1" ht="6.96" customHeight="1">
      <c r="B101" s="38"/>
      <c r="C101" s="39"/>
      <c r="D101" s="39"/>
      <c r="E101" s="39"/>
      <c r="F101" s="39"/>
      <c r="G101" s="39"/>
      <c r="H101" s="39"/>
      <c r="I101" s="125"/>
      <c r="J101" s="39"/>
      <c r="K101" s="39"/>
      <c r="L101" s="43"/>
    </row>
    <row r="102" s="1" customFormat="1" ht="13.65" customHeight="1">
      <c r="B102" s="38"/>
      <c r="C102" s="32" t="s">
        <v>25</v>
      </c>
      <c r="D102" s="39"/>
      <c r="E102" s="39"/>
      <c r="F102" s="27" t="str">
        <f>E13</f>
        <v>Město Chrudim</v>
      </c>
      <c r="G102" s="39"/>
      <c r="H102" s="39"/>
      <c r="I102" s="127" t="s">
        <v>32</v>
      </c>
      <c r="J102" s="36" t="str">
        <f>E19</f>
        <v>Ing. Josef Dvořák</v>
      </c>
      <c r="K102" s="39"/>
      <c r="L102" s="43"/>
    </row>
    <row r="103" s="1" customFormat="1" ht="13.65" customHeight="1">
      <c r="B103" s="38"/>
      <c r="C103" s="32" t="s">
        <v>30</v>
      </c>
      <c r="D103" s="39"/>
      <c r="E103" s="39"/>
      <c r="F103" s="27" t="str">
        <f>IF(E16="","",E16)</f>
        <v>Vyplň údaj</v>
      </c>
      <c r="G103" s="39"/>
      <c r="H103" s="39"/>
      <c r="I103" s="127" t="s">
        <v>35</v>
      </c>
      <c r="J103" s="36" t="str">
        <f>E22</f>
        <v>Ing. Jiří Pitra</v>
      </c>
      <c r="K103" s="39"/>
      <c r="L103" s="43"/>
    </row>
    <row r="104" s="1" customFormat="1" ht="10.32" customHeight="1">
      <c r="B104" s="38"/>
      <c r="C104" s="39"/>
      <c r="D104" s="39"/>
      <c r="E104" s="39"/>
      <c r="F104" s="39"/>
      <c r="G104" s="39"/>
      <c r="H104" s="39"/>
      <c r="I104" s="125"/>
      <c r="J104" s="39"/>
      <c r="K104" s="39"/>
      <c r="L104" s="43"/>
    </row>
    <row r="105" s="9" customFormat="1" ht="29.28" customHeight="1">
      <c r="B105" s="172"/>
      <c r="C105" s="173" t="s">
        <v>146</v>
      </c>
      <c r="D105" s="174" t="s">
        <v>58</v>
      </c>
      <c r="E105" s="174" t="s">
        <v>54</v>
      </c>
      <c r="F105" s="174" t="s">
        <v>55</v>
      </c>
      <c r="G105" s="174" t="s">
        <v>147</v>
      </c>
      <c r="H105" s="174" t="s">
        <v>148</v>
      </c>
      <c r="I105" s="175" t="s">
        <v>149</v>
      </c>
      <c r="J105" s="174" t="s">
        <v>110</v>
      </c>
      <c r="K105" s="176" t="s">
        <v>150</v>
      </c>
      <c r="L105" s="177"/>
      <c r="M105" s="87" t="s">
        <v>19</v>
      </c>
      <c r="N105" s="88" t="s">
        <v>43</v>
      </c>
      <c r="O105" s="88" t="s">
        <v>151</v>
      </c>
      <c r="P105" s="88" t="s">
        <v>152</v>
      </c>
      <c r="Q105" s="88" t="s">
        <v>153</v>
      </c>
      <c r="R105" s="88" t="s">
        <v>154</v>
      </c>
      <c r="S105" s="88" t="s">
        <v>155</v>
      </c>
      <c r="T105" s="89" t="s">
        <v>156</v>
      </c>
    </row>
    <row r="106" s="1" customFormat="1" ht="22.8" customHeight="1">
      <c r="B106" s="38"/>
      <c r="C106" s="94" t="s">
        <v>157</v>
      </c>
      <c r="D106" s="39"/>
      <c r="E106" s="39"/>
      <c r="F106" s="39"/>
      <c r="G106" s="39"/>
      <c r="H106" s="39"/>
      <c r="I106" s="125"/>
      <c r="J106" s="178">
        <f>BK106</f>
        <v>0</v>
      </c>
      <c r="K106" s="39"/>
      <c r="L106" s="43"/>
      <c r="M106" s="90"/>
      <c r="N106" s="91"/>
      <c r="O106" s="91"/>
      <c r="P106" s="179">
        <f>P107+P464+P722</f>
        <v>0</v>
      </c>
      <c r="Q106" s="91"/>
      <c r="R106" s="179">
        <f>R107+R464+R722</f>
        <v>33.842980500000003</v>
      </c>
      <c r="S106" s="91"/>
      <c r="T106" s="180">
        <f>T107+T464+T722</f>
        <v>36.887945160000001</v>
      </c>
      <c r="AT106" s="17" t="s">
        <v>72</v>
      </c>
      <c r="AU106" s="17" t="s">
        <v>111</v>
      </c>
      <c r="BK106" s="181">
        <f>BK107+BK464+BK722</f>
        <v>0</v>
      </c>
    </row>
    <row r="107" s="10" customFormat="1" ht="25.92" customHeight="1">
      <c r="B107" s="182"/>
      <c r="C107" s="183"/>
      <c r="D107" s="184" t="s">
        <v>72</v>
      </c>
      <c r="E107" s="185" t="s">
        <v>158</v>
      </c>
      <c r="F107" s="185" t="s">
        <v>159</v>
      </c>
      <c r="G107" s="183"/>
      <c r="H107" s="183"/>
      <c r="I107" s="186"/>
      <c r="J107" s="187">
        <f>BK107</f>
        <v>0</v>
      </c>
      <c r="K107" s="183"/>
      <c r="L107" s="188"/>
      <c r="M107" s="189"/>
      <c r="N107" s="190"/>
      <c r="O107" s="190"/>
      <c r="P107" s="191">
        <f>P108+P171+P224+P238+P247+P304+P339+P351+P357+P372+P451+P461</f>
        <v>0</v>
      </c>
      <c r="Q107" s="190"/>
      <c r="R107" s="191">
        <f>R108+R171+R224+R238+R247+R304+R339+R351+R357+R372+R451+R461</f>
        <v>30.13966843</v>
      </c>
      <c r="S107" s="190"/>
      <c r="T107" s="192">
        <f>T108+T171+T224+T238+T247+T304+T339+T351+T357+T372+T451+T461</f>
        <v>36.028387000000002</v>
      </c>
      <c r="AR107" s="193" t="s">
        <v>78</v>
      </c>
      <c r="AT107" s="194" t="s">
        <v>72</v>
      </c>
      <c r="AU107" s="194" t="s">
        <v>73</v>
      </c>
      <c r="AY107" s="193" t="s">
        <v>160</v>
      </c>
      <c r="BK107" s="195">
        <f>BK108+BK171+BK224+BK238+BK247+BK304+BK339+BK351+BK357+BK372+BK451+BK461</f>
        <v>0</v>
      </c>
    </row>
    <row r="108" s="10" customFormat="1" ht="22.8" customHeight="1">
      <c r="B108" s="182"/>
      <c r="C108" s="183"/>
      <c r="D108" s="184" t="s">
        <v>72</v>
      </c>
      <c r="E108" s="196" t="s">
        <v>78</v>
      </c>
      <c r="F108" s="196" t="s">
        <v>161</v>
      </c>
      <c r="G108" s="183"/>
      <c r="H108" s="183"/>
      <c r="I108" s="186"/>
      <c r="J108" s="197">
        <f>BK108</f>
        <v>0</v>
      </c>
      <c r="K108" s="183"/>
      <c r="L108" s="188"/>
      <c r="M108" s="189"/>
      <c r="N108" s="190"/>
      <c r="O108" s="190"/>
      <c r="P108" s="191">
        <f>SUM(P109:P170)</f>
        <v>0</v>
      </c>
      <c r="Q108" s="190"/>
      <c r="R108" s="191">
        <f>SUM(R109:R170)</f>
        <v>7.7148006000000002</v>
      </c>
      <c r="S108" s="190"/>
      <c r="T108" s="192">
        <f>SUM(T109:T170)</f>
        <v>0</v>
      </c>
      <c r="AR108" s="193" t="s">
        <v>78</v>
      </c>
      <c r="AT108" s="194" t="s">
        <v>72</v>
      </c>
      <c r="AU108" s="194" t="s">
        <v>78</v>
      </c>
      <c r="AY108" s="193" t="s">
        <v>160</v>
      </c>
      <c r="BK108" s="195">
        <f>SUM(BK109:BK170)</f>
        <v>0</v>
      </c>
    </row>
    <row r="109" s="1" customFormat="1" ht="22.5" customHeight="1">
      <c r="B109" s="38"/>
      <c r="C109" s="198" t="s">
        <v>78</v>
      </c>
      <c r="D109" s="198" t="s">
        <v>162</v>
      </c>
      <c r="E109" s="199" t="s">
        <v>163</v>
      </c>
      <c r="F109" s="200" t="s">
        <v>164</v>
      </c>
      <c r="G109" s="201" t="s">
        <v>81</v>
      </c>
      <c r="H109" s="202">
        <v>2.3399999999999999</v>
      </c>
      <c r="I109" s="203"/>
      <c r="J109" s="204">
        <f>ROUND(I109*H109,2)</f>
        <v>0</v>
      </c>
      <c r="K109" s="200" t="s">
        <v>165</v>
      </c>
      <c r="L109" s="43"/>
      <c r="M109" s="205" t="s">
        <v>19</v>
      </c>
      <c r="N109" s="206" t="s">
        <v>44</v>
      </c>
      <c r="O109" s="79"/>
      <c r="P109" s="207">
        <f>O109*H109</f>
        <v>0</v>
      </c>
      <c r="Q109" s="207">
        <v>0</v>
      </c>
      <c r="R109" s="207">
        <f>Q109*H109</f>
        <v>0</v>
      </c>
      <c r="S109" s="207">
        <v>0</v>
      </c>
      <c r="T109" s="208">
        <f>S109*H109</f>
        <v>0</v>
      </c>
      <c r="AR109" s="17" t="s">
        <v>166</v>
      </c>
      <c r="AT109" s="17" t="s">
        <v>162</v>
      </c>
      <c r="AU109" s="17" t="s">
        <v>83</v>
      </c>
      <c r="AY109" s="17" t="s">
        <v>160</v>
      </c>
      <c r="BE109" s="209">
        <f>IF(N109="základní",J109,0)</f>
        <v>0</v>
      </c>
      <c r="BF109" s="209">
        <f>IF(N109="snížená",J109,0)</f>
        <v>0</v>
      </c>
      <c r="BG109" s="209">
        <f>IF(N109="zákl. přenesená",J109,0)</f>
        <v>0</v>
      </c>
      <c r="BH109" s="209">
        <f>IF(N109="sníž. přenesená",J109,0)</f>
        <v>0</v>
      </c>
      <c r="BI109" s="209">
        <f>IF(N109="nulová",J109,0)</f>
        <v>0</v>
      </c>
      <c r="BJ109" s="17" t="s">
        <v>78</v>
      </c>
      <c r="BK109" s="209">
        <f>ROUND(I109*H109,2)</f>
        <v>0</v>
      </c>
      <c r="BL109" s="17" t="s">
        <v>166</v>
      </c>
      <c r="BM109" s="17" t="s">
        <v>167</v>
      </c>
    </row>
    <row r="110" s="11" customFormat="1">
      <c r="B110" s="210"/>
      <c r="C110" s="211"/>
      <c r="D110" s="212" t="s">
        <v>168</v>
      </c>
      <c r="E110" s="213" t="s">
        <v>19</v>
      </c>
      <c r="F110" s="214" t="s">
        <v>169</v>
      </c>
      <c r="G110" s="211"/>
      <c r="H110" s="213" t="s">
        <v>19</v>
      </c>
      <c r="I110" s="215"/>
      <c r="J110" s="211"/>
      <c r="K110" s="211"/>
      <c r="L110" s="216"/>
      <c r="M110" s="217"/>
      <c r="N110" s="218"/>
      <c r="O110" s="218"/>
      <c r="P110" s="218"/>
      <c r="Q110" s="218"/>
      <c r="R110" s="218"/>
      <c r="S110" s="218"/>
      <c r="T110" s="219"/>
      <c r="AT110" s="220" t="s">
        <v>168</v>
      </c>
      <c r="AU110" s="220" t="s">
        <v>83</v>
      </c>
      <c r="AV110" s="11" t="s">
        <v>78</v>
      </c>
      <c r="AW110" s="11" t="s">
        <v>34</v>
      </c>
      <c r="AX110" s="11" t="s">
        <v>73</v>
      </c>
      <c r="AY110" s="220" t="s">
        <v>160</v>
      </c>
    </row>
    <row r="111" s="12" customFormat="1">
      <c r="B111" s="221"/>
      <c r="C111" s="222"/>
      <c r="D111" s="212" t="s">
        <v>168</v>
      </c>
      <c r="E111" s="223" t="s">
        <v>19</v>
      </c>
      <c r="F111" s="224" t="s">
        <v>170</v>
      </c>
      <c r="G111" s="222"/>
      <c r="H111" s="225">
        <v>2.3399999999999999</v>
      </c>
      <c r="I111" s="226"/>
      <c r="J111" s="222"/>
      <c r="K111" s="222"/>
      <c r="L111" s="227"/>
      <c r="M111" s="228"/>
      <c r="N111" s="229"/>
      <c r="O111" s="229"/>
      <c r="P111" s="229"/>
      <c r="Q111" s="229"/>
      <c r="R111" s="229"/>
      <c r="S111" s="229"/>
      <c r="T111" s="230"/>
      <c r="AT111" s="231" t="s">
        <v>168</v>
      </c>
      <c r="AU111" s="231" t="s">
        <v>83</v>
      </c>
      <c r="AV111" s="12" t="s">
        <v>83</v>
      </c>
      <c r="AW111" s="12" t="s">
        <v>34</v>
      </c>
      <c r="AX111" s="12" t="s">
        <v>73</v>
      </c>
      <c r="AY111" s="231" t="s">
        <v>160</v>
      </c>
    </row>
    <row r="112" s="13" customFormat="1">
      <c r="B112" s="232"/>
      <c r="C112" s="233"/>
      <c r="D112" s="212" t="s">
        <v>168</v>
      </c>
      <c r="E112" s="234" t="s">
        <v>50</v>
      </c>
      <c r="F112" s="235" t="s">
        <v>171</v>
      </c>
      <c r="G112" s="233"/>
      <c r="H112" s="236">
        <v>2.3399999999999999</v>
      </c>
      <c r="I112" s="237"/>
      <c r="J112" s="233"/>
      <c r="K112" s="233"/>
      <c r="L112" s="238"/>
      <c r="M112" s="239"/>
      <c r="N112" s="240"/>
      <c r="O112" s="240"/>
      <c r="P112" s="240"/>
      <c r="Q112" s="240"/>
      <c r="R112" s="240"/>
      <c r="S112" s="240"/>
      <c r="T112" s="241"/>
      <c r="AT112" s="242" t="s">
        <v>168</v>
      </c>
      <c r="AU112" s="242" t="s">
        <v>83</v>
      </c>
      <c r="AV112" s="13" t="s">
        <v>172</v>
      </c>
      <c r="AW112" s="13" t="s">
        <v>34</v>
      </c>
      <c r="AX112" s="13" t="s">
        <v>78</v>
      </c>
      <c r="AY112" s="242" t="s">
        <v>160</v>
      </c>
    </row>
    <row r="113" s="1" customFormat="1" ht="22.5" customHeight="1">
      <c r="B113" s="38"/>
      <c r="C113" s="198" t="s">
        <v>83</v>
      </c>
      <c r="D113" s="198" t="s">
        <v>162</v>
      </c>
      <c r="E113" s="199" t="s">
        <v>173</v>
      </c>
      <c r="F113" s="200" t="s">
        <v>174</v>
      </c>
      <c r="G113" s="201" t="s">
        <v>81</v>
      </c>
      <c r="H113" s="202">
        <v>1.1699999999999999</v>
      </c>
      <c r="I113" s="203"/>
      <c r="J113" s="204">
        <f>ROUND(I113*H113,2)</f>
        <v>0</v>
      </c>
      <c r="K113" s="200" t="s">
        <v>165</v>
      </c>
      <c r="L113" s="43"/>
      <c r="M113" s="205" t="s">
        <v>19</v>
      </c>
      <c r="N113" s="206" t="s">
        <v>44</v>
      </c>
      <c r="O113" s="79"/>
      <c r="P113" s="207">
        <f>O113*H113</f>
        <v>0</v>
      </c>
      <c r="Q113" s="207">
        <v>0</v>
      </c>
      <c r="R113" s="207">
        <f>Q113*H113</f>
        <v>0</v>
      </c>
      <c r="S113" s="207">
        <v>0</v>
      </c>
      <c r="T113" s="208">
        <f>S113*H113</f>
        <v>0</v>
      </c>
      <c r="AR113" s="17" t="s">
        <v>166</v>
      </c>
      <c r="AT113" s="17" t="s">
        <v>162</v>
      </c>
      <c r="AU113" s="17" t="s">
        <v>83</v>
      </c>
      <c r="AY113" s="17" t="s">
        <v>160</v>
      </c>
      <c r="BE113" s="209">
        <f>IF(N113="základní",J113,0)</f>
        <v>0</v>
      </c>
      <c r="BF113" s="209">
        <f>IF(N113="snížená",J113,0)</f>
        <v>0</v>
      </c>
      <c r="BG113" s="209">
        <f>IF(N113="zákl. přenesená",J113,0)</f>
        <v>0</v>
      </c>
      <c r="BH113" s="209">
        <f>IF(N113="sníž. přenesená",J113,0)</f>
        <v>0</v>
      </c>
      <c r="BI113" s="209">
        <f>IF(N113="nulová",J113,0)</f>
        <v>0</v>
      </c>
      <c r="BJ113" s="17" t="s">
        <v>78</v>
      </c>
      <c r="BK113" s="209">
        <f>ROUND(I113*H113,2)</f>
        <v>0</v>
      </c>
      <c r="BL113" s="17" t="s">
        <v>166</v>
      </c>
      <c r="BM113" s="17" t="s">
        <v>175</v>
      </c>
    </row>
    <row r="114" s="12" customFormat="1">
      <c r="B114" s="221"/>
      <c r="C114" s="222"/>
      <c r="D114" s="212" t="s">
        <v>168</v>
      </c>
      <c r="E114" s="222"/>
      <c r="F114" s="224" t="s">
        <v>176</v>
      </c>
      <c r="G114" s="222"/>
      <c r="H114" s="225">
        <v>1.1699999999999999</v>
      </c>
      <c r="I114" s="226"/>
      <c r="J114" s="222"/>
      <c r="K114" s="222"/>
      <c r="L114" s="227"/>
      <c r="M114" s="228"/>
      <c r="N114" s="229"/>
      <c r="O114" s="229"/>
      <c r="P114" s="229"/>
      <c r="Q114" s="229"/>
      <c r="R114" s="229"/>
      <c r="S114" s="229"/>
      <c r="T114" s="230"/>
      <c r="AT114" s="231" t="s">
        <v>168</v>
      </c>
      <c r="AU114" s="231" t="s">
        <v>83</v>
      </c>
      <c r="AV114" s="12" t="s">
        <v>83</v>
      </c>
      <c r="AW114" s="12" t="s">
        <v>4</v>
      </c>
      <c r="AX114" s="12" t="s">
        <v>78</v>
      </c>
      <c r="AY114" s="231" t="s">
        <v>160</v>
      </c>
    </row>
    <row r="115" s="1" customFormat="1" ht="16.5" customHeight="1">
      <c r="B115" s="38"/>
      <c r="C115" s="198" t="s">
        <v>172</v>
      </c>
      <c r="D115" s="198" t="s">
        <v>162</v>
      </c>
      <c r="E115" s="199" t="s">
        <v>177</v>
      </c>
      <c r="F115" s="200" t="s">
        <v>178</v>
      </c>
      <c r="G115" s="201" t="s">
        <v>81</v>
      </c>
      <c r="H115" s="202">
        <v>0.78000000000000003</v>
      </c>
      <c r="I115" s="203"/>
      <c r="J115" s="204">
        <f>ROUND(I115*H115,2)</f>
        <v>0</v>
      </c>
      <c r="K115" s="200" t="s">
        <v>165</v>
      </c>
      <c r="L115" s="43"/>
      <c r="M115" s="205" t="s">
        <v>19</v>
      </c>
      <c r="N115" s="206" t="s">
        <v>44</v>
      </c>
      <c r="O115" s="79"/>
      <c r="P115" s="207">
        <f>O115*H115</f>
        <v>0</v>
      </c>
      <c r="Q115" s="207">
        <v>1.8907700000000001</v>
      </c>
      <c r="R115" s="207">
        <f>Q115*H115</f>
        <v>1.4748006</v>
      </c>
      <c r="S115" s="207">
        <v>0</v>
      </c>
      <c r="T115" s="208">
        <f>S115*H115</f>
        <v>0</v>
      </c>
      <c r="AR115" s="17" t="s">
        <v>166</v>
      </c>
      <c r="AT115" s="17" t="s">
        <v>162</v>
      </c>
      <c r="AU115" s="17" t="s">
        <v>83</v>
      </c>
      <c r="AY115" s="17" t="s">
        <v>160</v>
      </c>
      <c r="BE115" s="209">
        <f>IF(N115="základní",J115,0)</f>
        <v>0</v>
      </c>
      <c r="BF115" s="209">
        <f>IF(N115="snížená",J115,0)</f>
        <v>0</v>
      </c>
      <c r="BG115" s="209">
        <f>IF(N115="zákl. přenesená",J115,0)</f>
        <v>0</v>
      </c>
      <c r="BH115" s="209">
        <f>IF(N115="sníž. přenesená",J115,0)</f>
        <v>0</v>
      </c>
      <c r="BI115" s="209">
        <f>IF(N115="nulová",J115,0)</f>
        <v>0</v>
      </c>
      <c r="BJ115" s="17" t="s">
        <v>78</v>
      </c>
      <c r="BK115" s="209">
        <f>ROUND(I115*H115,2)</f>
        <v>0</v>
      </c>
      <c r="BL115" s="17" t="s">
        <v>166</v>
      </c>
      <c r="BM115" s="17" t="s">
        <v>179</v>
      </c>
    </row>
    <row r="116" s="12" customFormat="1">
      <c r="B116" s="221"/>
      <c r="C116" s="222"/>
      <c r="D116" s="212" t="s">
        <v>168</v>
      </c>
      <c r="E116" s="223" t="s">
        <v>19</v>
      </c>
      <c r="F116" s="224" t="s">
        <v>180</v>
      </c>
      <c r="G116" s="222"/>
      <c r="H116" s="225">
        <v>0.17999999999999999</v>
      </c>
      <c r="I116" s="226"/>
      <c r="J116" s="222"/>
      <c r="K116" s="222"/>
      <c r="L116" s="227"/>
      <c r="M116" s="228"/>
      <c r="N116" s="229"/>
      <c r="O116" s="229"/>
      <c r="P116" s="229"/>
      <c r="Q116" s="229"/>
      <c r="R116" s="229"/>
      <c r="S116" s="229"/>
      <c r="T116" s="230"/>
      <c r="AT116" s="231" t="s">
        <v>168</v>
      </c>
      <c r="AU116" s="231" t="s">
        <v>83</v>
      </c>
      <c r="AV116" s="12" t="s">
        <v>83</v>
      </c>
      <c r="AW116" s="12" t="s">
        <v>34</v>
      </c>
      <c r="AX116" s="12" t="s">
        <v>73</v>
      </c>
      <c r="AY116" s="231" t="s">
        <v>160</v>
      </c>
    </row>
    <row r="117" s="13" customFormat="1">
      <c r="B117" s="232"/>
      <c r="C117" s="233"/>
      <c r="D117" s="212" t="s">
        <v>168</v>
      </c>
      <c r="E117" s="234" t="s">
        <v>19</v>
      </c>
      <c r="F117" s="235" t="s">
        <v>171</v>
      </c>
      <c r="G117" s="233"/>
      <c r="H117" s="236">
        <v>0.17999999999999999</v>
      </c>
      <c r="I117" s="237"/>
      <c r="J117" s="233"/>
      <c r="K117" s="233"/>
      <c r="L117" s="238"/>
      <c r="M117" s="239"/>
      <c r="N117" s="240"/>
      <c r="O117" s="240"/>
      <c r="P117" s="240"/>
      <c r="Q117" s="240"/>
      <c r="R117" s="240"/>
      <c r="S117" s="240"/>
      <c r="T117" s="241"/>
      <c r="AT117" s="242" t="s">
        <v>168</v>
      </c>
      <c r="AU117" s="242" t="s">
        <v>83</v>
      </c>
      <c r="AV117" s="13" t="s">
        <v>172</v>
      </c>
      <c r="AW117" s="13" t="s">
        <v>34</v>
      </c>
      <c r="AX117" s="13" t="s">
        <v>73</v>
      </c>
      <c r="AY117" s="242" t="s">
        <v>160</v>
      </c>
    </row>
    <row r="118" s="11" customFormat="1">
      <c r="B118" s="210"/>
      <c r="C118" s="211"/>
      <c r="D118" s="212" t="s">
        <v>168</v>
      </c>
      <c r="E118" s="213" t="s">
        <v>19</v>
      </c>
      <c r="F118" s="214" t="s">
        <v>181</v>
      </c>
      <c r="G118" s="211"/>
      <c r="H118" s="213" t="s">
        <v>19</v>
      </c>
      <c r="I118" s="215"/>
      <c r="J118" s="211"/>
      <c r="K118" s="211"/>
      <c r="L118" s="216"/>
      <c r="M118" s="217"/>
      <c r="N118" s="218"/>
      <c r="O118" s="218"/>
      <c r="P118" s="218"/>
      <c r="Q118" s="218"/>
      <c r="R118" s="218"/>
      <c r="S118" s="218"/>
      <c r="T118" s="219"/>
      <c r="AT118" s="220" t="s">
        <v>168</v>
      </c>
      <c r="AU118" s="220" t="s">
        <v>83</v>
      </c>
      <c r="AV118" s="11" t="s">
        <v>78</v>
      </c>
      <c r="AW118" s="11" t="s">
        <v>34</v>
      </c>
      <c r="AX118" s="11" t="s">
        <v>73</v>
      </c>
      <c r="AY118" s="220" t="s">
        <v>160</v>
      </c>
    </row>
    <row r="119" s="12" customFormat="1">
      <c r="B119" s="221"/>
      <c r="C119" s="222"/>
      <c r="D119" s="212" t="s">
        <v>168</v>
      </c>
      <c r="E119" s="223" t="s">
        <v>19</v>
      </c>
      <c r="F119" s="224" t="s">
        <v>182</v>
      </c>
      <c r="G119" s="222"/>
      <c r="H119" s="225">
        <v>0.59999999999999998</v>
      </c>
      <c r="I119" s="226"/>
      <c r="J119" s="222"/>
      <c r="K119" s="222"/>
      <c r="L119" s="227"/>
      <c r="M119" s="228"/>
      <c r="N119" s="229"/>
      <c r="O119" s="229"/>
      <c r="P119" s="229"/>
      <c r="Q119" s="229"/>
      <c r="R119" s="229"/>
      <c r="S119" s="229"/>
      <c r="T119" s="230"/>
      <c r="AT119" s="231" t="s">
        <v>168</v>
      </c>
      <c r="AU119" s="231" t="s">
        <v>83</v>
      </c>
      <c r="AV119" s="12" t="s">
        <v>83</v>
      </c>
      <c r="AW119" s="12" t="s">
        <v>34</v>
      </c>
      <c r="AX119" s="12" t="s">
        <v>73</v>
      </c>
      <c r="AY119" s="231" t="s">
        <v>160</v>
      </c>
    </row>
    <row r="120" s="13" customFormat="1">
      <c r="B120" s="232"/>
      <c r="C120" s="233"/>
      <c r="D120" s="212" t="s">
        <v>168</v>
      </c>
      <c r="E120" s="234" t="s">
        <v>19</v>
      </c>
      <c r="F120" s="235" t="s">
        <v>171</v>
      </c>
      <c r="G120" s="233"/>
      <c r="H120" s="236">
        <v>0.59999999999999998</v>
      </c>
      <c r="I120" s="237"/>
      <c r="J120" s="233"/>
      <c r="K120" s="233"/>
      <c r="L120" s="238"/>
      <c r="M120" s="239"/>
      <c r="N120" s="240"/>
      <c r="O120" s="240"/>
      <c r="P120" s="240"/>
      <c r="Q120" s="240"/>
      <c r="R120" s="240"/>
      <c r="S120" s="240"/>
      <c r="T120" s="241"/>
      <c r="AT120" s="242" t="s">
        <v>168</v>
      </c>
      <c r="AU120" s="242" t="s">
        <v>83</v>
      </c>
      <c r="AV120" s="13" t="s">
        <v>172</v>
      </c>
      <c r="AW120" s="13" t="s">
        <v>34</v>
      </c>
      <c r="AX120" s="13" t="s">
        <v>73</v>
      </c>
      <c r="AY120" s="242" t="s">
        <v>160</v>
      </c>
    </row>
    <row r="121" s="14" customFormat="1">
      <c r="B121" s="243"/>
      <c r="C121" s="244"/>
      <c r="D121" s="212" t="s">
        <v>168</v>
      </c>
      <c r="E121" s="245" t="s">
        <v>19</v>
      </c>
      <c r="F121" s="246" t="s">
        <v>183</v>
      </c>
      <c r="G121" s="244"/>
      <c r="H121" s="247">
        <v>0.78000000000000003</v>
      </c>
      <c r="I121" s="248"/>
      <c r="J121" s="244"/>
      <c r="K121" s="244"/>
      <c r="L121" s="249"/>
      <c r="M121" s="250"/>
      <c r="N121" s="251"/>
      <c r="O121" s="251"/>
      <c r="P121" s="251"/>
      <c r="Q121" s="251"/>
      <c r="R121" s="251"/>
      <c r="S121" s="251"/>
      <c r="T121" s="252"/>
      <c r="AT121" s="253" t="s">
        <v>168</v>
      </c>
      <c r="AU121" s="253" t="s">
        <v>83</v>
      </c>
      <c r="AV121" s="14" t="s">
        <v>166</v>
      </c>
      <c r="AW121" s="14" t="s">
        <v>34</v>
      </c>
      <c r="AX121" s="14" t="s">
        <v>78</v>
      </c>
      <c r="AY121" s="253" t="s">
        <v>160</v>
      </c>
    </row>
    <row r="122" s="1" customFormat="1" ht="22.5" customHeight="1">
      <c r="B122" s="38"/>
      <c r="C122" s="198" t="s">
        <v>166</v>
      </c>
      <c r="D122" s="198" t="s">
        <v>162</v>
      </c>
      <c r="E122" s="199" t="s">
        <v>184</v>
      </c>
      <c r="F122" s="200" t="s">
        <v>185</v>
      </c>
      <c r="G122" s="201" t="s">
        <v>81</v>
      </c>
      <c r="H122" s="202">
        <v>3.1200000000000001</v>
      </c>
      <c r="I122" s="203"/>
      <c r="J122" s="204">
        <f>ROUND(I122*H122,2)</f>
        <v>0</v>
      </c>
      <c r="K122" s="200" t="s">
        <v>165</v>
      </c>
      <c r="L122" s="43"/>
      <c r="M122" s="205" t="s">
        <v>19</v>
      </c>
      <c r="N122" s="206" t="s">
        <v>44</v>
      </c>
      <c r="O122" s="79"/>
      <c r="P122" s="207">
        <f>O122*H122</f>
        <v>0</v>
      </c>
      <c r="Q122" s="207">
        <v>0</v>
      </c>
      <c r="R122" s="207">
        <f>Q122*H122</f>
        <v>0</v>
      </c>
      <c r="S122" s="207">
        <v>0</v>
      </c>
      <c r="T122" s="208">
        <f>S122*H122</f>
        <v>0</v>
      </c>
      <c r="AR122" s="17" t="s">
        <v>166</v>
      </c>
      <c r="AT122" s="17" t="s">
        <v>162</v>
      </c>
      <c r="AU122" s="17" t="s">
        <v>83</v>
      </c>
      <c r="AY122" s="17" t="s">
        <v>160</v>
      </c>
      <c r="BE122" s="209">
        <f>IF(N122="základní",J122,0)</f>
        <v>0</v>
      </c>
      <c r="BF122" s="209">
        <f>IF(N122="snížená",J122,0)</f>
        <v>0</v>
      </c>
      <c r="BG122" s="209">
        <f>IF(N122="zákl. přenesená",J122,0)</f>
        <v>0</v>
      </c>
      <c r="BH122" s="209">
        <f>IF(N122="sníž. přenesená",J122,0)</f>
        <v>0</v>
      </c>
      <c r="BI122" s="209">
        <f>IF(N122="nulová",J122,0)</f>
        <v>0</v>
      </c>
      <c r="BJ122" s="17" t="s">
        <v>78</v>
      </c>
      <c r="BK122" s="209">
        <f>ROUND(I122*H122,2)</f>
        <v>0</v>
      </c>
      <c r="BL122" s="17" t="s">
        <v>166</v>
      </c>
      <c r="BM122" s="17" t="s">
        <v>186</v>
      </c>
    </row>
    <row r="123" s="12" customFormat="1">
      <c r="B123" s="221"/>
      <c r="C123" s="222"/>
      <c r="D123" s="212" t="s">
        <v>168</v>
      </c>
      <c r="E123" s="223" t="s">
        <v>19</v>
      </c>
      <c r="F123" s="224" t="s">
        <v>187</v>
      </c>
      <c r="G123" s="222"/>
      <c r="H123" s="225">
        <v>0.71999999999999997</v>
      </c>
      <c r="I123" s="226"/>
      <c r="J123" s="222"/>
      <c r="K123" s="222"/>
      <c r="L123" s="227"/>
      <c r="M123" s="228"/>
      <c r="N123" s="229"/>
      <c r="O123" s="229"/>
      <c r="P123" s="229"/>
      <c r="Q123" s="229"/>
      <c r="R123" s="229"/>
      <c r="S123" s="229"/>
      <c r="T123" s="230"/>
      <c r="AT123" s="231" t="s">
        <v>168</v>
      </c>
      <c r="AU123" s="231" t="s">
        <v>83</v>
      </c>
      <c r="AV123" s="12" t="s">
        <v>83</v>
      </c>
      <c r="AW123" s="12" t="s">
        <v>34</v>
      </c>
      <c r="AX123" s="12" t="s">
        <v>73</v>
      </c>
      <c r="AY123" s="231" t="s">
        <v>160</v>
      </c>
    </row>
    <row r="124" s="13" customFormat="1">
      <c r="B124" s="232"/>
      <c r="C124" s="233"/>
      <c r="D124" s="212" t="s">
        <v>168</v>
      </c>
      <c r="E124" s="234" t="s">
        <v>19</v>
      </c>
      <c r="F124" s="235" t="s">
        <v>171</v>
      </c>
      <c r="G124" s="233"/>
      <c r="H124" s="236">
        <v>0.71999999999999997</v>
      </c>
      <c r="I124" s="237"/>
      <c r="J124" s="233"/>
      <c r="K124" s="233"/>
      <c r="L124" s="238"/>
      <c r="M124" s="239"/>
      <c r="N124" s="240"/>
      <c r="O124" s="240"/>
      <c r="P124" s="240"/>
      <c r="Q124" s="240"/>
      <c r="R124" s="240"/>
      <c r="S124" s="240"/>
      <c r="T124" s="241"/>
      <c r="AT124" s="242" t="s">
        <v>168</v>
      </c>
      <c r="AU124" s="242" t="s">
        <v>83</v>
      </c>
      <c r="AV124" s="13" t="s">
        <v>172</v>
      </c>
      <c r="AW124" s="13" t="s">
        <v>34</v>
      </c>
      <c r="AX124" s="13" t="s">
        <v>73</v>
      </c>
      <c r="AY124" s="242" t="s">
        <v>160</v>
      </c>
    </row>
    <row r="125" s="11" customFormat="1">
      <c r="B125" s="210"/>
      <c r="C125" s="211"/>
      <c r="D125" s="212" t="s">
        <v>168</v>
      </c>
      <c r="E125" s="213" t="s">
        <v>19</v>
      </c>
      <c r="F125" s="214" t="s">
        <v>181</v>
      </c>
      <c r="G125" s="211"/>
      <c r="H125" s="213" t="s">
        <v>19</v>
      </c>
      <c r="I125" s="215"/>
      <c r="J125" s="211"/>
      <c r="K125" s="211"/>
      <c r="L125" s="216"/>
      <c r="M125" s="217"/>
      <c r="N125" s="218"/>
      <c r="O125" s="218"/>
      <c r="P125" s="218"/>
      <c r="Q125" s="218"/>
      <c r="R125" s="218"/>
      <c r="S125" s="218"/>
      <c r="T125" s="219"/>
      <c r="AT125" s="220" t="s">
        <v>168</v>
      </c>
      <c r="AU125" s="220" t="s">
        <v>83</v>
      </c>
      <c r="AV125" s="11" t="s">
        <v>78</v>
      </c>
      <c r="AW125" s="11" t="s">
        <v>34</v>
      </c>
      <c r="AX125" s="11" t="s">
        <v>73</v>
      </c>
      <c r="AY125" s="220" t="s">
        <v>160</v>
      </c>
    </row>
    <row r="126" s="12" customFormat="1">
      <c r="B126" s="221"/>
      <c r="C126" s="222"/>
      <c r="D126" s="212" t="s">
        <v>168</v>
      </c>
      <c r="E126" s="223" t="s">
        <v>19</v>
      </c>
      <c r="F126" s="224" t="s">
        <v>188</v>
      </c>
      <c r="G126" s="222"/>
      <c r="H126" s="225">
        <v>2.3999999999999999</v>
      </c>
      <c r="I126" s="226"/>
      <c r="J126" s="222"/>
      <c r="K126" s="222"/>
      <c r="L126" s="227"/>
      <c r="M126" s="228"/>
      <c r="N126" s="229"/>
      <c r="O126" s="229"/>
      <c r="P126" s="229"/>
      <c r="Q126" s="229"/>
      <c r="R126" s="229"/>
      <c r="S126" s="229"/>
      <c r="T126" s="230"/>
      <c r="AT126" s="231" t="s">
        <v>168</v>
      </c>
      <c r="AU126" s="231" t="s">
        <v>83</v>
      </c>
      <c r="AV126" s="12" t="s">
        <v>83</v>
      </c>
      <c r="AW126" s="12" t="s">
        <v>34</v>
      </c>
      <c r="AX126" s="12" t="s">
        <v>73</v>
      </c>
      <c r="AY126" s="231" t="s">
        <v>160</v>
      </c>
    </row>
    <row r="127" s="13" customFormat="1">
      <c r="B127" s="232"/>
      <c r="C127" s="233"/>
      <c r="D127" s="212" t="s">
        <v>168</v>
      </c>
      <c r="E127" s="234" t="s">
        <v>19</v>
      </c>
      <c r="F127" s="235" t="s">
        <v>171</v>
      </c>
      <c r="G127" s="233"/>
      <c r="H127" s="236">
        <v>2.3999999999999999</v>
      </c>
      <c r="I127" s="237"/>
      <c r="J127" s="233"/>
      <c r="K127" s="233"/>
      <c r="L127" s="238"/>
      <c r="M127" s="239"/>
      <c r="N127" s="240"/>
      <c r="O127" s="240"/>
      <c r="P127" s="240"/>
      <c r="Q127" s="240"/>
      <c r="R127" s="240"/>
      <c r="S127" s="240"/>
      <c r="T127" s="241"/>
      <c r="AT127" s="242" t="s">
        <v>168</v>
      </c>
      <c r="AU127" s="242" t="s">
        <v>83</v>
      </c>
      <c r="AV127" s="13" t="s">
        <v>172</v>
      </c>
      <c r="AW127" s="13" t="s">
        <v>34</v>
      </c>
      <c r="AX127" s="13" t="s">
        <v>73</v>
      </c>
      <c r="AY127" s="242" t="s">
        <v>160</v>
      </c>
    </row>
    <row r="128" s="14" customFormat="1">
      <c r="B128" s="243"/>
      <c r="C128" s="244"/>
      <c r="D128" s="212" t="s">
        <v>168</v>
      </c>
      <c r="E128" s="245" t="s">
        <v>19</v>
      </c>
      <c r="F128" s="246" t="s">
        <v>183</v>
      </c>
      <c r="G128" s="244"/>
      <c r="H128" s="247">
        <v>3.1200000000000001</v>
      </c>
      <c r="I128" s="248"/>
      <c r="J128" s="244"/>
      <c r="K128" s="244"/>
      <c r="L128" s="249"/>
      <c r="M128" s="250"/>
      <c r="N128" s="251"/>
      <c r="O128" s="251"/>
      <c r="P128" s="251"/>
      <c r="Q128" s="251"/>
      <c r="R128" s="251"/>
      <c r="S128" s="251"/>
      <c r="T128" s="252"/>
      <c r="AT128" s="253" t="s">
        <v>168</v>
      </c>
      <c r="AU128" s="253" t="s">
        <v>83</v>
      </c>
      <c r="AV128" s="14" t="s">
        <v>166</v>
      </c>
      <c r="AW128" s="14" t="s">
        <v>34</v>
      </c>
      <c r="AX128" s="14" t="s">
        <v>78</v>
      </c>
      <c r="AY128" s="253" t="s">
        <v>160</v>
      </c>
    </row>
    <row r="129" s="1" customFormat="1" ht="16.5" customHeight="1">
      <c r="B129" s="38"/>
      <c r="C129" s="254" t="s">
        <v>189</v>
      </c>
      <c r="D129" s="254" t="s">
        <v>190</v>
      </c>
      <c r="E129" s="255" t="s">
        <v>191</v>
      </c>
      <c r="F129" s="256" t="s">
        <v>192</v>
      </c>
      <c r="G129" s="257" t="s">
        <v>193</v>
      </c>
      <c r="H129" s="258">
        <v>6.2400000000000002</v>
      </c>
      <c r="I129" s="259"/>
      <c r="J129" s="260">
        <f>ROUND(I129*H129,2)</f>
        <v>0</v>
      </c>
      <c r="K129" s="256" t="s">
        <v>165</v>
      </c>
      <c r="L129" s="261"/>
      <c r="M129" s="262" t="s">
        <v>19</v>
      </c>
      <c r="N129" s="263" t="s">
        <v>44</v>
      </c>
      <c r="O129" s="79"/>
      <c r="P129" s="207">
        <f>O129*H129</f>
        <v>0</v>
      </c>
      <c r="Q129" s="207">
        <v>1</v>
      </c>
      <c r="R129" s="207">
        <f>Q129*H129</f>
        <v>6.2400000000000002</v>
      </c>
      <c r="S129" s="207">
        <v>0</v>
      </c>
      <c r="T129" s="208">
        <f>S129*H129</f>
        <v>0</v>
      </c>
      <c r="AR129" s="17" t="s">
        <v>194</v>
      </c>
      <c r="AT129" s="17" t="s">
        <v>190</v>
      </c>
      <c r="AU129" s="17" t="s">
        <v>83</v>
      </c>
      <c r="AY129" s="17" t="s">
        <v>160</v>
      </c>
      <c r="BE129" s="209">
        <f>IF(N129="základní",J129,0)</f>
        <v>0</v>
      </c>
      <c r="BF129" s="209">
        <f>IF(N129="snížená",J129,0)</f>
        <v>0</v>
      </c>
      <c r="BG129" s="209">
        <f>IF(N129="zákl. přenesená",J129,0)</f>
        <v>0</v>
      </c>
      <c r="BH129" s="209">
        <f>IF(N129="sníž. přenesená",J129,0)</f>
        <v>0</v>
      </c>
      <c r="BI129" s="209">
        <f>IF(N129="nulová",J129,0)</f>
        <v>0</v>
      </c>
      <c r="BJ129" s="17" t="s">
        <v>78</v>
      </c>
      <c r="BK129" s="209">
        <f>ROUND(I129*H129,2)</f>
        <v>0</v>
      </c>
      <c r="BL129" s="17" t="s">
        <v>166</v>
      </c>
      <c r="BM129" s="17" t="s">
        <v>195</v>
      </c>
    </row>
    <row r="130" s="12" customFormat="1">
      <c r="B130" s="221"/>
      <c r="C130" s="222"/>
      <c r="D130" s="212" t="s">
        <v>168</v>
      </c>
      <c r="E130" s="222"/>
      <c r="F130" s="224" t="s">
        <v>196</v>
      </c>
      <c r="G130" s="222"/>
      <c r="H130" s="225">
        <v>6.2400000000000002</v>
      </c>
      <c r="I130" s="226"/>
      <c r="J130" s="222"/>
      <c r="K130" s="222"/>
      <c r="L130" s="227"/>
      <c r="M130" s="228"/>
      <c r="N130" s="229"/>
      <c r="O130" s="229"/>
      <c r="P130" s="229"/>
      <c r="Q130" s="229"/>
      <c r="R130" s="229"/>
      <c r="S130" s="229"/>
      <c r="T130" s="230"/>
      <c r="AT130" s="231" t="s">
        <v>168</v>
      </c>
      <c r="AU130" s="231" t="s">
        <v>83</v>
      </c>
      <c r="AV130" s="12" t="s">
        <v>83</v>
      </c>
      <c r="AW130" s="12" t="s">
        <v>4</v>
      </c>
      <c r="AX130" s="12" t="s">
        <v>78</v>
      </c>
      <c r="AY130" s="231" t="s">
        <v>160</v>
      </c>
    </row>
    <row r="131" s="1" customFormat="1" ht="22.5" customHeight="1">
      <c r="B131" s="38"/>
      <c r="C131" s="198" t="s">
        <v>197</v>
      </c>
      <c r="D131" s="198" t="s">
        <v>162</v>
      </c>
      <c r="E131" s="199" t="s">
        <v>198</v>
      </c>
      <c r="F131" s="200" t="s">
        <v>199</v>
      </c>
      <c r="G131" s="201" t="s">
        <v>81</v>
      </c>
      <c r="H131" s="202">
        <v>0.90000000000000002</v>
      </c>
      <c r="I131" s="203"/>
      <c r="J131" s="204">
        <f>ROUND(I131*H131,2)</f>
        <v>0</v>
      </c>
      <c r="K131" s="200" t="s">
        <v>165</v>
      </c>
      <c r="L131" s="43"/>
      <c r="M131" s="205" t="s">
        <v>19</v>
      </c>
      <c r="N131" s="206" t="s">
        <v>44</v>
      </c>
      <c r="O131" s="79"/>
      <c r="P131" s="207">
        <f>O131*H131</f>
        <v>0</v>
      </c>
      <c r="Q131" s="207">
        <v>0</v>
      </c>
      <c r="R131" s="207">
        <f>Q131*H131</f>
        <v>0</v>
      </c>
      <c r="S131" s="207">
        <v>0</v>
      </c>
      <c r="T131" s="208">
        <f>S131*H131</f>
        <v>0</v>
      </c>
      <c r="AR131" s="17" t="s">
        <v>166</v>
      </c>
      <c r="AT131" s="17" t="s">
        <v>162</v>
      </c>
      <c r="AU131" s="17" t="s">
        <v>83</v>
      </c>
      <c r="AY131" s="17" t="s">
        <v>160</v>
      </c>
      <c r="BE131" s="209">
        <f>IF(N131="základní",J131,0)</f>
        <v>0</v>
      </c>
      <c r="BF131" s="209">
        <f>IF(N131="snížená",J131,0)</f>
        <v>0</v>
      </c>
      <c r="BG131" s="209">
        <f>IF(N131="zákl. přenesená",J131,0)</f>
        <v>0</v>
      </c>
      <c r="BH131" s="209">
        <f>IF(N131="sníž. přenesená",J131,0)</f>
        <v>0</v>
      </c>
      <c r="BI131" s="209">
        <f>IF(N131="nulová",J131,0)</f>
        <v>0</v>
      </c>
      <c r="BJ131" s="17" t="s">
        <v>78</v>
      </c>
      <c r="BK131" s="209">
        <f>ROUND(I131*H131,2)</f>
        <v>0</v>
      </c>
      <c r="BL131" s="17" t="s">
        <v>166</v>
      </c>
      <c r="BM131" s="17" t="s">
        <v>200</v>
      </c>
    </row>
    <row r="132" s="11" customFormat="1">
      <c r="B132" s="210"/>
      <c r="C132" s="211"/>
      <c r="D132" s="212" t="s">
        <v>168</v>
      </c>
      <c r="E132" s="213" t="s">
        <v>19</v>
      </c>
      <c r="F132" s="214" t="s">
        <v>201</v>
      </c>
      <c r="G132" s="211"/>
      <c r="H132" s="213" t="s">
        <v>19</v>
      </c>
      <c r="I132" s="215"/>
      <c r="J132" s="211"/>
      <c r="K132" s="211"/>
      <c r="L132" s="216"/>
      <c r="M132" s="217"/>
      <c r="N132" s="218"/>
      <c r="O132" s="218"/>
      <c r="P132" s="218"/>
      <c r="Q132" s="218"/>
      <c r="R132" s="218"/>
      <c r="S132" s="218"/>
      <c r="T132" s="219"/>
      <c r="AT132" s="220" t="s">
        <v>168</v>
      </c>
      <c r="AU132" s="220" t="s">
        <v>83</v>
      </c>
      <c r="AV132" s="11" t="s">
        <v>78</v>
      </c>
      <c r="AW132" s="11" t="s">
        <v>34</v>
      </c>
      <c r="AX132" s="11" t="s">
        <v>73</v>
      </c>
      <c r="AY132" s="220" t="s">
        <v>160</v>
      </c>
    </row>
    <row r="133" s="12" customFormat="1">
      <c r="B133" s="221"/>
      <c r="C133" s="222"/>
      <c r="D133" s="212" t="s">
        <v>168</v>
      </c>
      <c r="E133" s="223" t="s">
        <v>19</v>
      </c>
      <c r="F133" s="224" t="s">
        <v>202</v>
      </c>
      <c r="G133" s="222"/>
      <c r="H133" s="225">
        <v>0.90000000000000002</v>
      </c>
      <c r="I133" s="226"/>
      <c r="J133" s="222"/>
      <c r="K133" s="222"/>
      <c r="L133" s="227"/>
      <c r="M133" s="228"/>
      <c r="N133" s="229"/>
      <c r="O133" s="229"/>
      <c r="P133" s="229"/>
      <c r="Q133" s="229"/>
      <c r="R133" s="229"/>
      <c r="S133" s="229"/>
      <c r="T133" s="230"/>
      <c r="AT133" s="231" t="s">
        <v>168</v>
      </c>
      <c r="AU133" s="231" t="s">
        <v>83</v>
      </c>
      <c r="AV133" s="12" t="s">
        <v>83</v>
      </c>
      <c r="AW133" s="12" t="s">
        <v>34</v>
      </c>
      <c r="AX133" s="12" t="s">
        <v>73</v>
      </c>
      <c r="AY133" s="231" t="s">
        <v>160</v>
      </c>
    </row>
    <row r="134" s="13" customFormat="1">
      <c r="B134" s="232"/>
      <c r="C134" s="233"/>
      <c r="D134" s="212" t="s">
        <v>168</v>
      </c>
      <c r="E134" s="234" t="s">
        <v>88</v>
      </c>
      <c r="F134" s="235" t="s">
        <v>171</v>
      </c>
      <c r="G134" s="233"/>
      <c r="H134" s="236">
        <v>0.90000000000000002</v>
      </c>
      <c r="I134" s="237"/>
      <c r="J134" s="233"/>
      <c r="K134" s="233"/>
      <c r="L134" s="238"/>
      <c r="M134" s="239"/>
      <c r="N134" s="240"/>
      <c r="O134" s="240"/>
      <c r="P134" s="240"/>
      <c r="Q134" s="240"/>
      <c r="R134" s="240"/>
      <c r="S134" s="240"/>
      <c r="T134" s="241"/>
      <c r="AT134" s="242" t="s">
        <v>168</v>
      </c>
      <c r="AU134" s="242" t="s">
        <v>83</v>
      </c>
      <c r="AV134" s="13" t="s">
        <v>172</v>
      </c>
      <c r="AW134" s="13" t="s">
        <v>34</v>
      </c>
      <c r="AX134" s="13" t="s">
        <v>78</v>
      </c>
      <c r="AY134" s="242" t="s">
        <v>160</v>
      </c>
    </row>
    <row r="135" s="1" customFormat="1" ht="22.5" customHeight="1">
      <c r="B135" s="38"/>
      <c r="C135" s="198" t="s">
        <v>203</v>
      </c>
      <c r="D135" s="198" t="s">
        <v>162</v>
      </c>
      <c r="E135" s="199" t="s">
        <v>204</v>
      </c>
      <c r="F135" s="200" t="s">
        <v>205</v>
      </c>
      <c r="G135" s="201" t="s">
        <v>81</v>
      </c>
      <c r="H135" s="202">
        <v>1.5</v>
      </c>
      <c r="I135" s="203"/>
      <c r="J135" s="204">
        <f>ROUND(I135*H135,2)</f>
        <v>0</v>
      </c>
      <c r="K135" s="200" t="s">
        <v>165</v>
      </c>
      <c r="L135" s="43"/>
      <c r="M135" s="205" t="s">
        <v>19</v>
      </c>
      <c r="N135" s="206" t="s">
        <v>44</v>
      </c>
      <c r="O135" s="79"/>
      <c r="P135" s="207">
        <f>O135*H135</f>
        <v>0</v>
      </c>
      <c r="Q135" s="207">
        <v>0</v>
      </c>
      <c r="R135" s="207">
        <f>Q135*H135</f>
        <v>0</v>
      </c>
      <c r="S135" s="207">
        <v>0</v>
      </c>
      <c r="T135" s="208">
        <f>S135*H135</f>
        <v>0</v>
      </c>
      <c r="AR135" s="17" t="s">
        <v>166</v>
      </c>
      <c r="AT135" s="17" t="s">
        <v>162</v>
      </c>
      <c r="AU135" s="17" t="s">
        <v>83</v>
      </c>
      <c r="AY135" s="17" t="s">
        <v>160</v>
      </c>
      <c r="BE135" s="209">
        <f>IF(N135="základní",J135,0)</f>
        <v>0</v>
      </c>
      <c r="BF135" s="209">
        <f>IF(N135="snížená",J135,0)</f>
        <v>0</v>
      </c>
      <c r="BG135" s="209">
        <f>IF(N135="zákl. přenesená",J135,0)</f>
        <v>0</v>
      </c>
      <c r="BH135" s="209">
        <f>IF(N135="sníž. přenesená",J135,0)</f>
        <v>0</v>
      </c>
      <c r="BI135" s="209">
        <f>IF(N135="nulová",J135,0)</f>
        <v>0</v>
      </c>
      <c r="BJ135" s="17" t="s">
        <v>78</v>
      </c>
      <c r="BK135" s="209">
        <f>ROUND(I135*H135,2)</f>
        <v>0</v>
      </c>
      <c r="BL135" s="17" t="s">
        <v>166</v>
      </c>
      <c r="BM135" s="17" t="s">
        <v>206</v>
      </c>
    </row>
    <row r="136" s="11" customFormat="1">
      <c r="B136" s="210"/>
      <c r="C136" s="211"/>
      <c r="D136" s="212" t="s">
        <v>168</v>
      </c>
      <c r="E136" s="213" t="s">
        <v>19</v>
      </c>
      <c r="F136" s="214" t="s">
        <v>207</v>
      </c>
      <c r="G136" s="211"/>
      <c r="H136" s="213" t="s">
        <v>19</v>
      </c>
      <c r="I136" s="215"/>
      <c r="J136" s="211"/>
      <c r="K136" s="211"/>
      <c r="L136" s="216"/>
      <c r="M136" s="217"/>
      <c r="N136" s="218"/>
      <c r="O136" s="218"/>
      <c r="P136" s="218"/>
      <c r="Q136" s="218"/>
      <c r="R136" s="218"/>
      <c r="S136" s="218"/>
      <c r="T136" s="219"/>
      <c r="AT136" s="220" t="s">
        <v>168</v>
      </c>
      <c r="AU136" s="220" t="s">
        <v>83</v>
      </c>
      <c r="AV136" s="11" t="s">
        <v>78</v>
      </c>
      <c r="AW136" s="11" t="s">
        <v>34</v>
      </c>
      <c r="AX136" s="11" t="s">
        <v>73</v>
      </c>
      <c r="AY136" s="220" t="s">
        <v>160</v>
      </c>
    </row>
    <row r="137" s="12" customFormat="1">
      <c r="B137" s="221"/>
      <c r="C137" s="222"/>
      <c r="D137" s="212" t="s">
        <v>168</v>
      </c>
      <c r="E137" s="223" t="s">
        <v>19</v>
      </c>
      <c r="F137" s="224" t="s">
        <v>208</v>
      </c>
      <c r="G137" s="222"/>
      <c r="H137" s="225">
        <v>1.5</v>
      </c>
      <c r="I137" s="226"/>
      <c r="J137" s="222"/>
      <c r="K137" s="222"/>
      <c r="L137" s="227"/>
      <c r="M137" s="228"/>
      <c r="N137" s="229"/>
      <c r="O137" s="229"/>
      <c r="P137" s="229"/>
      <c r="Q137" s="229"/>
      <c r="R137" s="229"/>
      <c r="S137" s="229"/>
      <c r="T137" s="230"/>
      <c r="AT137" s="231" t="s">
        <v>168</v>
      </c>
      <c r="AU137" s="231" t="s">
        <v>83</v>
      </c>
      <c r="AV137" s="12" t="s">
        <v>83</v>
      </c>
      <c r="AW137" s="12" t="s">
        <v>34</v>
      </c>
      <c r="AX137" s="12" t="s">
        <v>73</v>
      </c>
      <c r="AY137" s="231" t="s">
        <v>160</v>
      </c>
    </row>
    <row r="138" s="13" customFormat="1">
      <c r="B138" s="232"/>
      <c r="C138" s="233"/>
      <c r="D138" s="212" t="s">
        <v>168</v>
      </c>
      <c r="E138" s="234" t="s">
        <v>19</v>
      </c>
      <c r="F138" s="235" t="s">
        <v>171</v>
      </c>
      <c r="G138" s="233"/>
      <c r="H138" s="236">
        <v>1.5</v>
      </c>
      <c r="I138" s="237"/>
      <c r="J138" s="233"/>
      <c r="K138" s="233"/>
      <c r="L138" s="238"/>
      <c r="M138" s="239"/>
      <c r="N138" s="240"/>
      <c r="O138" s="240"/>
      <c r="P138" s="240"/>
      <c r="Q138" s="240"/>
      <c r="R138" s="240"/>
      <c r="S138" s="240"/>
      <c r="T138" s="241"/>
      <c r="AT138" s="242" t="s">
        <v>168</v>
      </c>
      <c r="AU138" s="242" t="s">
        <v>83</v>
      </c>
      <c r="AV138" s="13" t="s">
        <v>172</v>
      </c>
      <c r="AW138" s="13" t="s">
        <v>34</v>
      </c>
      <c r="AX138" s="13" t="s">
        <v>73</v>
      </c>
      <c r="AY138" s="242" t="s">
        <v>160</v>
      </c>
    </row>
    <row r="139" s="14" customFormat="1">
      <c r="B139" s="243"/>
      <c r="C139" s="244"/>
      <c r="D139" s="212" t="s">
        <v>168</v>
      </c>
      <c r="E139" s="245" t="s">
        <v>19</v>
      </c>
      <c r="F139" s="246" t="s">
        <v>183</v>
      </c>
      <c r="G139" s="244"/>
      <c r="H139" s="247">
        <v>1.5</v>
      </c>
      <c r="I139" s="248"/>
      <c r="J139" s="244"/>
      <c r="K139" s="244"/>
      <c r="L139" s="249"/>
      <c r="M139" s="250"/>
      <c r="N139" s="251"/>
      <c r="O139" s="251"/>
      <c r="P139" s="251"/>
      <c r="Q139" s="251"/>
      <c r="R139" s="251"/>
      <c r="S139" s="251"/>
      <c r="T139" s="252"/>
      <c r="AT139" s="253" t="s">
        <v>168</v>
      </c>
      <c r="AU139" s="253" t="s">
        <v>83</v>
      </c>
      <c r="AV139" s="14" t="s">
        <v>166</v>
      </c>
      <c r="AW139" s="14" t="s">
        <v>34</v>
      </c>
      <c r="AX139" s="14" t="s">
        <v>78</v>
      </c>
      <c r="AY139" s="253" t="s">
        <v>160</v>
      </c>
    </row>
    <row r="140" s="1" customFormat="1" ht="16.5" customHeight="1">
      <c r="B140" s="38"/>
      <c r="C140" s="198" t="s">
        <v>194</v>
      </c>
      <c r="D140" s="198" t="s">
        <v>162</v>
      </c>
      <c r="E140" s="199" t="s">
        <v>209</v>
      </c>
      <c r="F140" s="200" t="s">
        <v>210</v>
      </c>
      <c r="G140" s="201" t="s">
        <v>81</v>
      </c>
      <c r="H140" s="202">
        <v>6.2009999999999996</v>
      </c>
      <c r="I140" s="203"/>
      <c r="J140" s="204">
        <f>ROUND(I140*H140,2)</f>
        <v>0</v>
      </c>
      <c r="K140" s="200" t="s">
        <v>165</v>
      </c>
      <c r="L140" s="43"/>
      <c r="M140" s="205" t="s">
        <v>19</v>
      </c>
      <c r="N140" s="206" t="s">
        <v>44</v>
      </c>
      <c r="O140" s="79"/>
      <c r="P140" s="207">
        <f>O140*H140</f>
        <v>0</v>
      </c>
      <c r="Q140" s="207">
        <v>0</v>
      </c>
      <c r="R140" s="207">
        <f>Q140*H140</f>
        <v>0</v>
      </c>
      <c r="S140" s="207">
        <v>0</v>
      </c>
      <c r="T140" s="208">
        <f>S140*H140</f>
        <v>0</v>
      </c>
      <c r="AR140" s="17" t="s">
        <v>166</v>
      </c>
      <c r="AT140" s="17" t="s">
        <v>162</v>
      </c>
      <c r="AU140" s="17" t="s">
        <v>83</v>
      </c>
      <c r="AY140" s="17" t="s">
        <v>160</v>
      </c>
      <c r="BE140" s="209">
        <f>IF(N140="základní",J140,0)</f>
        <v>0</v>
      </c>
      <c r="BF140" s="209">
        <f>IF(N140="snížená",J140,0)</f>
        <v>0</v>
      </c>
      <c r="BG140" s="209">
        <f>IF(N140="zákl. přenesená",J140,0)</f>
        <v>0</v>
      </c>
      <c r="BH140" s="209">
        <f>IF(N140="sníž. přenesená",J140,0)</f>
        <v>0</v>
      </c>
      <c r="BI140" s="209">
        <f>IF(N140="nulová",J140,0)</f>
        <v>0</v>
      </c>
      <c r="BJ140" s="17" t="s">
        <v>78</v>
      </c>
      <c r="BK140" s="209">
        <f>ROUND(I140*H140,2)</f>
        <v>0</v>
      </c>
      <c r="BL140" s="17" t="s">
        <v>166</v>
      </c>
      <c r="BM140" s="17" t="s">
        <v>211</v>
      </c>
    </row>
    <row r="141" s="11" customFormat="1">
      <c r="B141" s="210"/>
      <c r="C141" s="211"/>
      <c r="D141" s="212" t="s">
        <v>168</v>
      </c>
      <c r="E141" s="213" t="s">
        <v>19</v>
      </c>
      <c r="F141" s="214" t="s">
        <v>212</v>
      </c>
      <c r="G141" s="211"/>
      <c r="H141" s="213" t="s">
        <v>19</v>
      </c>
      <c r="I141" s="215"/>
      <c r="J141" s="211"/>
      <c r="K141" s="211"/>
      <c r="L141" s="216"/>
      <c r="M141" s="217"/>
      <c r="N141" s="218"/>
      <c r="O141" s="218"/>
      <c r="P141" s="218"/>
      <c r="Q141" s="218"/>
      <c r="R141" s="218"/>
      <c r="S141" s="218"/>
      <c r="T141" s="219"/>
      <c r="AT141" s="220" t="s">
        <v>168</v>
      </c>
      <c r="AU141" s="220" t="s">
        <v>83</v>
      </c>
      <c r="AV141" s="11" t="s">
        <v>78</v>
      </c>
      <c r="AW141" s="11" t="s">
        <v>34</v>
      </c>
      <c r="AX141" s="11" t="s">
        <v>73</v>
      </c>
      <c r="AY141" s="220" t="s">
        <v>160</v>
      </c>
    </row>
    <row r="142" s="12" customFormat="1">
      <c r="B142" s="221"/>
      <c r="C142" s="222"/>
      <c r="D142" s="212" t="s">
        <v>168</v>
      </c>
      <c r="E142" s="223" t="s">
        <v>19</v>
      </c>
      <c r="F142" s="224" t="s">
        <v>213</v>
      </c>
      <c r="G142" s="222"/>
      <c r="H142" s="225">
        <v>1.7010000000000001</v>
      </c>
      <c r="I142" s="226"/>
      <c r="J142" s="222"/>
      <c r="K142" s="222"/>
      <c r="L142" s="227"/>
      <c r="M142" s="228"/>
      <c r="N142" s="229"/>
      <c r="O142" s="229"/>
      <c r="P142" s="229"/>
      <c r="Q142" s="229"/>
      <c r="R142" s="229"/>
      <c r="S142" s="229"/>
      <c r="T142" s="230"/>
      <c r="AT142" s="231" t="s">
        <v>168</v>
      </c>
      <c r="AU142" s="231" t="s">
        <v>83</v>
      </c>
      <c r="AV142" s="12" t="s">
        <v>83</v>
      </c>
      <c r="AW142" s="12" t="s">
        <v>34</v>
      </c>
      <c r="AX142" s="12" t="s">
        <v>73</v>
      </c>
      <c r="AY142" s="231" t="s">
        <v>160</v>
      </c>
    </row>
    <row r="143" s="13" customFormat="1">
      <c r="B143" s="232"/>
      <c r="C143" s="233"/>
      <c r="D143" s="212" t="s">
        <v>168</v>
      </c>
      <c r="E143" s="234" t="s">
        <v>84</v>
      </c>
      <c r="F143" s="235" t="s">
        <v>171</v>
      </c>
      <c r="G143" s="233"/>
      <c r="H143" s="236">
        <v>1.7010000000000001</v>
      </c>
      <c r="I143" s="237"/>
      <c r="J143" s="233"/>
      <c r="K143" s="233"/>
      <c r="L143" s="238"/>
      <c r="M143" s="239"/>
      <c r="N143" s="240"/>
      <c r="O143" s="240"/>
      <c r="P143" s="240"/>
      <c r="Q143" s="240"/>
      <c r="R143" s="240"/>
      <c r="S143" s="240"/>
      <c r="T143" s="241"/>
      <c r="AT143" s="242" t="s">
        <v>168</v>
      </c>
      <c r="AU143" s="242" t="s">
        <v>83</v>
      </c>
      <c r="AV143" s="13" t="s">
        <v>172</v>
      </c>
      <c r="AW143" s="13" t="s">
        <v>34</v>
      </c>
      <c r="AX143" s="13" t="s">
        <v>73</v>
      </c>
      <c r="AY143" s="242" t="s">
        <v>160</v>
      </c>
    </row>
    <row r="144" s="11" customFormat="1">
      <c r="B144" s="210"/>
      <c r="C144" s="211"/>
      <c r="D144" s="212" t="s">
        <v>168</v>
      </c>
      <c r="E144" s="213" t="s">
        <v>19</v>
      </c>
      <c r="F144" s="214" t="s">
        <v>181</v>
      </c>
      <c r="G144" s="211"/>
      <c r="H144" s="213" t="s">
        <v>19</v>
      </c>
      <c r="I144" s="215"/>
      <c r="J144" s="211"/>
      <c r="K144" s="211"/>
      <c r="L144" s="216"/>
      <c r="M144" s="217"/>
      <c r="N144" s="218"/>
      <c r="O144" s="218"/>
      <c r="P144" s="218"/>
      <c r="Q144" s="218"/>
      <c r="R144" s="218"/>
      <c r="S144" s="218"/>
      <c r="T144" s="219"/>
      <c r="AT144" s="220" t="s">
        <v>168</v>
      </c>
      <c r="AU144" s="220" t="s">
        <v>83</v>
      </c>
      <c r="AV144" s="11" t="s">
        <v>78</v>
      </c>
      <c r="AW144" s="11" t="s">
        <v>34</v>
      </c>
      <c r="AX144" s="11" t="s">
        <v>73</v>
      </c>
      <c r="AY144" s="220" t="s">
        <v>160</v>
      </c>
    </row>
    <row r="145" s="12" customFormat="1">
      <c r="B145" s="221"/>
      <c r="C145" s="222"/>
      <c r="D145" s="212" t="s">
        <v>168</v>
      </c>
      <c r="E145" s="223" t="s">
        <v>19</v>
      </c>
      <c r="F145" s="224" t="s">
        <v>214</v>
      </c>
      <c r="G145" s="222"/>
      <c r="H145" s="225">
        <v>4.5</v>
      </c>
      <c r="I145" s="226"/>
      <c r="J145" s="222"/>
      <c r="K145" s="222"/>
      <c r="L145" s="227"/>
      <c r="M145" s="228"/>
      <c r="N145" s="229"/>
      <c r="O145" s="229"/>
      <c r="P145" s="229"/>
      <c r="Q145" s="229"/>
      <c r="R145" s="229"/>
      <c r="S145" s="229"/>
      <c r="T145" s="230"/>
      <c r="AT145" s="231" t="s">
        <v>168</v>
      </c>
      <c r="AU145" s="231" t="s">
        <v>83</v>
      </c>
      <c r="AV145" s="12" t="s">
        <v>83</v>
      </c>
      <c r="AW145" s="12" t="s">
        <v>34</v>
      </c>
      <c r="AX145" s="12" t="s">
        <v>73</v>
      </c>
      <c r="AY145" s="231" t="s">
        <v>160</v>
      </c>
    </row>
    <row r="146" s="13" customFormat="1">
      <c r="B146" s="232"/>
      <c r="C146" s="233"/>
      <c r="D146" s="212" t="s">
        <v>168</v>
      </c>
      <c r="E146" s="234" t="s">
        <v>19</v>
      </c>
      <c r="F146" s="235" t="s">
        <v>171</v>
      </c>
      <c r="G146" s="233"/>
      <c r="H146" s="236">
        <v>4.5</v>
      </c>
      <c r="I146" s="237"/>
      <c r="J146" s="233"/>
      <c r="K146" s="233"/>
      <c r="L146" s="238"/>
      <c r="M146" s="239"/>
      <c r="N146" s="240"/>
      <c r="O146" s="240"/>
      <c r="P146" s="240"/>
      <c r="Q146" s="240"/>
      <c r="R146" s="240"/>
      <c r="S146" s="240"/>
      <c r="T146" s="241"/>
      <c r="AT146" s="242" t="s">
        <v>168</v>
      </c>
      <c r="AU146" s="242" t="s">
        <v>83</v>
      </c>
      <c r="AV146" s="13" t="s">
        <v>172</v>
      </c>
      <c r="AW146" s="13" t="s">
        <v>34</v>
      </c>
      <c r="AX146" s="13" t="s">
        <v>73</v>
      </c>
      <c r="AY146" s="242" t="s">
        <v>160</v>
      </c>
    </row>
    <row r="147" s="14" customFormat="1">
      <c r="B147" s="243"/>
      <c r="C147" s="244"/>
      <c r="D147" s="212" t="s">
        <v>168</v>
      </c>
      <c r="E147" s="245" t="s">
        <v>19</v>
      </c>
      <c r="F147" s="246" t="s">
        <v>183</v>
      </c>
      <c r="G147" s="244"/>
      <c r="H147" s="247">
        <v>6.2009999999999996</v>
      </c>
      <c r="I147" s="248"/>
      <c r="J147" s="244"/>
      <c r="K147" s="244"/>
      <c r="L147" s="249"/>
      <c r="M147" s="250"/>
      <c r="N147" s="251"/>
      <c r="O147" s="251"/>
      <c r="P147" s="251"/>
      <c r="Q147" s="251"/>
      <c r="R147" s="251"/>
      <c r="S147" s="251"/>
      <c r="T147" s="252"/>
      <c r="AT147" s="253" t="s">
        <v>168</v>
      </c>
      <c r="AU147" s="253" t="s">
        <v>83</v>
      </c>
      <c r="AV147" s="14" t="s">
        <v>166</v>
      </c>
      <c r="AW147" s="14" t="s">
        <v>34</v>
      </c>
      <c r="AX147" s="14" t="s">
        <v>78</v>
      </c>
      <c r="AY147" s="253" t="s">
        <v>160</v>
      </c>
    </row>
    <row r="148" s="1" customFormat="1" ht="22.5" customHeight="1">
      <c r="B148" s="38"/>
      <c r="C148" s="198" t="s">
        <v>215</v>
      </c>
      <c r="D148" s="198" t="s">
        <v>162</v>
      </c>
      <c r="E148" s="199" t="s">
        <v>216</v>
      </c>
      <c r="F148" s="200" t="s">
        <v>217</v>
      </c>
      <c r="G148" s="201" t="s">
        <v>81</v>
      </c>
      <c r="H148" s="202">
        <v>4.7009999999999996</v>
      </c>
      <c r="I148" s="203"/>
      <c r="J148" s="204">
        <f>ROUND(I148*H148,2)</f>
        <v>0</v>
      </c>
      <c r="K148" s="200" t="s">
        <v>165</v>
      </c>
      <c r="L148" s="43"/>
      <c r="M148" s="205" t="s">
        <v>19</v>
      </c>
      <c r="N148" s="206" t="s">
        <v>44</v>
      </c>
      <c r="O148" s="79"/>
      <c r="P148" s="207">
        <f>O148*H148</f>
        <v>0</v>
      </c>
      <c r="Q148" s="207">
        <v>0</v>
      </c>
      <c r="R148" s="207">
        <f>Q148*H148</f>
        <v>0</v>
      </c>
      <c r="S148" s="207">
        <v>0</v>
      </c>
      <c r="T148" s="208">
        <f>S148*H148</f>
        <v>0</v>
      </c>
      <c r="AR148" s="17" t="s">
        <v>166</v>
      </c>
      <c r="AT148" s="17" t="s">
        <v>162</v>
      </c>
      <c r="AU148" s="17" t="s">
        <v>83</v>
      </c>
      <c r="AY148" s="17" t="s">
        <v>160</v>
      </c>
      <c r="BE148" s="209">
        <f>IF(N148="základní",J148,0)</f>
        <v>0</v>
      </c>
      <c r="BF148" s="209">
        <f>IF(N148="snížená",J148,0)</f>
        <v>0</v>
      </c>
      <c r="BG148" s="209">
        <f>IF(N148="zákl. přenesená",J148,0)</f>
        <v>0</v>
      </c>
      <c r="BH148" s="209">
        <f>IF(N148="sníž. přenesená",J148,0)</f>
        <v>0</v>
      </c>
      <c r="BI148" s="209">
        <f>IF(N148="nulová",J148,0)</f>
        <v>0</v>
      </c>
      <c r="BJ148" s="17" t="s">
        <v>78</v>
      </c>
      <c r="BK148" s="209">
        <f>ROUND(I148*H148,2)</f>
        <v>0</v>
      </c>
      <c r="BL148" s="17" t="s">
        <v>166</v>
      </c>
      <c r="BM148" s="17" t="s">
        <v>218</v>
      </c>
    </row>
    <row r="149" s="12" customFormat="1">
      <c r="B149" s="221"/>
      <c r="C149" s="222"/>
      <c r="D149" s="212" t="s">
        <v>168</v>
      </c>
      <c r="E149" s="223" t="s">
        <v>19</v>
      </c>
      <c r="F149" s="224" t="s">
        <v>84</v>
      </c>
      <c r="G149" s="222"/>
      <c r="H149" s="225">
        <v>1.7010000000000001</v>
      </c>
      <c r="I149" s="226"/>
      <c r="J149" s="222"/>
      <c r="K149" s="222"/>
      <c r="L149" s="227"/>
      <c r="M149" s="228"/>
      <c r="N149" s="229"/>
      <c r="O149" s="229"/>
      <c r="P149" s="229"/>
      <c r="Q149" s="229"/>
      <c r="R149" s="229"/>
      <c r="S149" s="229"/>
      <c r="T149" s="230"/>
      <c r="AT149" s="231" t="s">
        <v>168</v>
      </c>
      <c r="AU149" s="231" t="s">
        <v>83</v>
      </c>
      <c r="AV149" s="12" t="s">
        <v>83</v>
      </c>
      <c r="AW149" s="12" t="s">
        <v>34</v>
      </c>
      <c r="AX149" s="12" t="s">
        <v>73</v>
      </c>
      <c r="AY149" s="231" t="s">
        <v>160</v>
      </c>
    </row>
    <row r="150" s="13" customFormat="1">
      <c r="B150" s="232"/>
      <c r="C150" s="233"/>
      <c r="D150" s="212" t="s">
        <v>168</v>
      </c>
      <c r="E150" s="234" t="s">
        <v>19</v>
      </c>
      <c r="F150" s="235" t="s">
        <v>171</v>
      </c>
      <c r="G150" s="233"/>
      <c r="H150" s="236">
        <v>1.7010000000000001</v>
      </c>
      <c r="I150" s="237"/>
      <c r="J150" s="233"/>
      <c r="K150" s="233"/>
      <c r="L150" s="238"/>
      <c r="M150" s="239"/>
      <c r="N150" s="240"/>
      <c r="O150" s="240"/>
      <c r="P150" s="240"/>
      <c r="Q150" s="240"/>
      <c r="R150" s="240"/>
      <c r="S150" s="240"/>
      <c r="T150" s="241"/>
      <c r="AT150" s="242" t="s">
        <v>168</v>
      </c>
      <c r="AU150" s="242" t="s">
        <v>83</v>
      </c>
      <c r="AV150" s="13" t="s">
        <v>172</v>
      </c>
      <c r="AW150" s="13" t="s">
        <v>34</v>
      </c>
      <c r="AX150" s="13" t="s">
        <v>73</v>
      </c>
      <c r="AY150" s="242" t="s">
        <v>160</v>
      </c>
    </row>
    <row r="151" s="11" customFormat="1">
      <c r="B151" s="210"/>
      <c r="C151" s="211"/>
      <c r="D151" s="212" t="s">
        <v>168</v>
      </c>
      <c r="E151" s="213" t="s">
        <v>19</v>
      </c>
      <c r="F151" s="214" t="s">
        <v>207</v>
      </c>
      <c r="G151" s="211"/>
      <c r="H151" s="213" t="s">
        <v>19</v>
      </c>
      <c r="I151" s="215"/>
      <c r="J151" s="211"/>
      <c r="K151" s="211"/>
      <c r="L151" s="216"/>
      <c r="M151" s="217"/>
      <c r="N151" s="218"/>
      <c r="O151" s="218"/>
      <c r="P151" s="218"/>
      <c r="Q151" s="218"/>
      <c r="R151" s="218"/>
      <c r="S151" s="218"/>
      <c r="T151" s="219"/>
      <c r="AT151" s="220" t="s">
        <v>168</v>
      </c>
      <c r="AU151" s="220" t="s">
        <v>83</v>
      </c>
      <c r="AV151" s="11" t="s">
        <v>78</v>
      </c>
      <c r="AW151" s="11" t="s">
        <v>34</v>
      </c>
      <c r="AX151" s="11" t="s">
        <v>73</v>
      </c>
      <c r="AY151" s="220" t="s">
        <v>160</v>
      </c>
    </row>
    <row r="152" s="12" customFormat="1">
      <c r="B152" s="221"/>
      <c r="C152" s="222"/>
      <c r="D152" s="212" t="s">
        <v>168</v>
      </c>
      <c r="E152" s="223" t="s">
        <v>19</v>
      </c>
      <c r="F152" s="224" t="s">
        <v>219</v>
      </c>
      <c r="G152" s="222"/>
      <c r="H152" s="225">
        <v>3</v>
      </c>
      <c r="I152" s="226"/>
      <c r="J152" s="222"/>
      <c r="K152" s="222"/>
      <c r="L152" s="227"/>
      <c r="M152" s="228"/>
      <c r="N152" s="229"/>
      <c r="O152" s="229"/>
      <c r="P152" s="229"/>
      <c r="Q152" s="229"/>
      <c r="R152" s="229"/>
      <c r="S152" s="229"/>
      <c r="T152" s="230"/>
      <c r="AT152" s="231" t="s">
        <v>168</v>
      </c>
      <c r="AU152" s="231" t="s">
        <v>83</v>
      </c>
      <c r="AV152" s="12" t="s">
        <v>83</v>
      </c>
      <c r="AW152" s="12" t="s">
        <v>34</v>
      </c>
      <c r="AX152" s="12" t="s">
        <v>73</v>
      </c>
      <c r="AY152" s="231" t="s">
        <v>160</v>
      </c>
    </row>
    <row r="153" s="13" customFormat="1">
      <c r="B153" s="232"/>
      <c r="C153" s="233"/>
      <c r="D153" s="212" t="s">
        <v>168</v>
      </c>
      <c r="E153" s="234" t="s">
        <v>19</v>
      </c>
      <c r="F153" s="235" t="s">
        <v>171</v>
      </c>
      <c r="G153" s="233"/>
      <c r="H153" s="236">
        <v>3</v>
      </c>
      <c r="I153" s="237"/>
      <c r="J153" s="233"/>
      <c r="K153" s="233"/>
      <c r="L153" s="238"/>
      <c r="M153" s="239"/>
      <c r="N153" s="240"/>
      <c r="O153" s="240"/>
      <c r="P153" s="240"/>
      <c r="Q153" s="240"/>
      <c r="R153" s="240"/>
      <c r="S153" s="240"/>
      <c r="T153" s="241"/>
      <c r="AT153" s="242" t="s">
        <v>168</v>
      </c>
      <c r="AU153" s="242" t="s">
        <v>83</v>
      </c>
      <c r="AV153" s="13" t="s">
        <v>172</v>
      </c>
      <c r="AW153" s="13" t="s">
        <v>34</v>
      </c>
      <c r="AX153" s="13" t="s">
        <v>73</v>
      </c>
      <c r="AY153" s="242" t="s">
        <v>160</v>
      </c>
    </row>
    <row r="154" s="14" customFormat="1">
      <c r="B154" s="243"/>
      <c r="C154" s="244"/>
      <c r="D154" s="212" t="s">
        <v>168</v>
      </c>
      <c r="E154" s="245" t="s">
        <v>19</v>
      </c>
      <c r="F154" s="246" t="s">
        <v>183</v>
      </c>
      <c r="G154" s="244"/>
      <c r="H154" s="247">
        <v>4.7009999999999996</v>
      </c>
      <c r="I154" s="248"/>
      <c r="J154" s="244"/>
      <c r="K154" s="244"/>
      <c r="L154" s="249"/>
      <c r="M154" s="250"/>
      <c r="N154" s="251"/>
      <c r="O154" s="251"/>
      <c r="P154" s="251"/>
      <c r="Q154" s="251"/>
      <c r="R154" s="251"/>
      <c r="S154" s="251"/>
      <c r="T154" s="252"/>
      <c r="AT154" s="253" t="s">
        <v>168</v>
      </c>
      <c r="AU154" s="253" t="s">
        <v>83</v>
      </c>
      <c r="AV154" s="14" t="s">
        <v>166</v>
      </c>
      <c r="AW154" s="14" t="s">
        <v>34</v>
      </c>
      <c r="AX154" s="14" t="s">
        <v>78</v>
      </c>
      <c r="AY154" s="253" t="s">
        <v>160</v>
      </c>
    </row>
    <row r="155" s="1" customFormat="1" ht="22.5" customHeight="1">
      <c r="B155" s="38"/>
      <c r="C155" s="198" t="s">
        <v>220</v>
      </c>
      <c r="D155" s="198" t="s">
        <v>162</v>
      </c>
      <c r="E155" s="199" t="s">
        <v>221</v>
      </c>
      <c r="F155" s="200" t="s">
        <v>222</v>
      </c>
      <c r="G155" s="201" t="s">
        <v>81</v>
      </c>
      <c r="H155" s="202">
        <v>4.7009999999999996</v>
      </c>
      <c r="I155" s="203"/>
      <c r="J155" s="204">
        <f>ROUND(I155*H155,2)</f>
        <v>0</v>
      </c>
      <c r="K155" s="200" t="s">
        <v>165</v>
      </c>
      <c r="L155" s="43"/>
      <c r="M155" s="205" t="s">
        <v>19</v>
      </c>
      <c r="N155" s="206" t="s">
        <v>44</v>
      </c>
      <c r="O155" s="79"/>
      <c r="P155" s="207">
        <f>O155*H155</f>
        <v>0</v>
      </c>
      <c r="Q155" s="207">
        <v>0</v>
      </c>
      <c r="R155" s="207">
        <f>Q155*H155</f>
        <v>0</v>
      </c>
      <c r="S155" s="207">
        <v>0</v>
      </c>
      <c r="T155" s="208">
        <f>S155*H155</f>
        <v>0</v>
      </c>
      <c r="AR155" s="17" t="s">
        <v>166</v>
      </c>
      <c r="AT155" s="17" t="s">
        <v>162</v>
      </c>
      <c r="AU155" s="17" t="s">
        <v>83</v>
      </c>
      <c r="AY155" s="17" t="s">
        <v>160</v>
      </c>
      <c r="BE155" s="209">
        <f>IF(N155="základní",J155,0)</f>
        <v>0</v>
      </c>
      <c r="BF155" s="209">
        <f>IF(N155="snížená",J155,0)</f>
        <v>0</v>
      </c>
      <c r="BG155" s="209">
        <f>IF(N155="zákl. přenesená",J155,0)</f>
        <v>0</v>
      </c>
      <c r="BH155" s="209">
        <f>IF(N155="sníž. přenesená",J155,0)</f>
        <v>0</v>
      </c>
      <c r="BI155" s="209">
        <f>IF(N155="nulová",J155,0)</f>
        <v>0</v>
      </c>
      <c r="BJ155" s="17" t="s">
        <v>78</v>
      </c>
      <c r="BK155" s="209">
        <f>ROUND(I155*H155,2)</f>
        <v>0</v>
      </c>
      <c r="BL155" s="17" t="s">
        <v>166</v>
      </c>
      <c r="BM155" s="17" t="s">
        <v>223</v>
      </c>
    </row>
    <row r="156" s="1" customFormat="1" ht="16.5" customHeight="1">
      <c r="B156" s="38"/>
      <c r="C156" s="198" t="s">
        <v>224</v>
      </c>
      <c r="D156" s="198" t="s">
        <v>162</v>
      </c>
      <c r="E156" s="199" t="s">
        <v>225</v>
      </c>
      <c r="F156" s="200" t="s">
        <v>226</v>
      </c>
      <c r="G156" s="201" t="s">
        <v>81</v>
      </c>
      <c r="H156" s="202">
        <v>1.44</v>
      </c>
      <c r="I156" s="203"/>
      <c r="J156" s="204">
        <f>ROUND(I156*H156,2)</f>
        <v>0</v>
      </c>
      <c r="K156" s="200" t="s">
        <v>165</v>
      </c>
      <c r="L156" s="43"/>
      <c r="M156" s="205" t="s">
        <v>19</v>
      </c>
      <c r="N156" s="206" t="s">
        <v>44</v>
      </c>
      <c r="O156" s="79"/>
      <c r="P156" s="207">
        <f>O156*H156</f>
        <v>0</v>
      </c>
      <c r="Q156" s="207">
        <v>0</v>
      </c>
      <c r="R156" s="207">
        <f>Q156*H156</f>
        <v>0</v>
      </c>
      <c r="S156" s="207">
        <v>0</v>
      </c>
      <c r="T156" s="208">
        <f>S156*H156</f>
        <v>0</v>
      </c>
      <c r="AR156" s="17" t="s">
        <v>166</v>
      </c>
      <c r="AT156" s="17" t="s">
        <v>162</v>
      </c>
      <c r="AU156" s="17" t="s">
        <v>83</v>
      </c>
      <c r="AY156" s="17" t="s">
        <v>160</v>
      </c>
      <c r="BE156" s="209">
        <f>IF(N156="základní",J156,0)</f>
        <v>0</v>
      </c>
      <c r="BF156" s="209">
        <f>IF(N156="snížená",J156,0)</f>
        <v>0</v>
      </c>
      <c r="BG156" s="209">
        <f>IF(N156="zákl. přenesená",J156,0)</f>
        <v>0</v>
      </c>
      <c r="BH156" s="209">
        <f>IF(N156="sníž. přenesená",J156,0)</f>
        <v>0</v>
      </c>
      <c r="BI156" s="209">
        <f>IF(N156="nulová",J156,0)</f>
        <v>0</v>
      </c>
      <c r="BJ156" s="17" t="s">
        <v>78</v>
      </c>
      <c r="BK156" s="209">
        <f>ROUND(I156*H156,2)</f>
        <v>0</v>
      </c>
      <c r="BL156" s="17" t="s">
        <v>166</v>
      </c>
      <c r="BM156" s="17" t="s">
        <v>227</v>
      </c>
    </row>
    <row r="157" s="12" customFormat="1">
      <c r="B157" s="221"/>
      <c r="C157" s="222"/>
      <c r="D157" s="212" t="s">
        <v>168</v>
      </c>
      <c r="E157" s="223" t="s">
        <v>19</v>
      </c>
      <c r="F157" s="224" t="s">
        <v>228</v>
      </c>
      <c r="G157" s="222"/>
      <c r="H157" s="225">
        <v>1.44</v>
      </c>
      <c r="I157" s="226"/>
      <c r="J157" s="222"/>
      <c r="K157" s="222"/>
      <c r="L157" s="227"/>
      <c r="M157" s="228"/>
      <c r="N157" s="229"/>
      <c r="O157" s="229"/>
      <c r="P157" s="229"/>
      <c r="Q157" s="229"/>
      <c r="R157" s="229"/>
      <c r="S157" s="229"/>
      <c r="T157" s="230"/>
      <c r="AT157" s="231" t="s">
        <v>168</v>
      </c>
      <c r="AU157" s="231" t="s">
        <v>83</v>
      </c>
      <c r="AV157" s="12" t="s">
        <v>83</v>
      </c>
      <c r="AW157" s="12" t="s">
        <v>34</v>
      </c>
      <c r="AX157" s="12" t="s">
        <v>78</v>
      </c>
      <c r="AY157" s="231" t="s">
        <v>160</v>
      </c>
    </row>
    <row r="158" s="1" customFormat="1" ht="22.5" customHeight="1">
      <c r="B158" s="38"/>
      <c r="C158" s="198" t="s">
        <v>229</v>
      </c>
      <c r="D158" s="198" t="s">
        <v>162</v>
      </c>
      <c r="E158" s="199" t="s">
        <v>230</v>
      </c>
      <c r="F158" s="200" t="s">
        <v>231</v>
      </c>
      <c r="G158" s="201" t="s">
        <v>81</v>
      </c>
      <c r="H158" s="202">
        <v>6.141</v>
      </c>
      <c r="I158" s="203"/>
      <c r="J158" s="204">
        <f>ROUND(I158*H158,2)</f>
        <v>0</v>
      </c>
      <c r="K158" s="200" t="s">
        <v>165</v>
      </c>
      <c r="L158" s="43"/>
      <c r="M158" s="205" t="s">
        <v>19</v>
      </c>
      <c r="N158" s="206" t="s">
        <v>44</v>
      </c>
      <c r="O158" s="79"/>
      <c r="P158" s="207">
        <f>O158*H158</f>
        <v>0</v>
      </c>
      <c r="Q158" s="207">
        <v>0</v>
      </c>
      <c r="R158" s="207">
        <f>Q158*H158</f>
        <v>0</v>
      </c>
      <c r="S158" s="207">
        <v>0</v>
      </c>
      <c r="T158" s="208">
        <f>S158*H158</f>
        <v>0</v>
      </c>
      <c r="AR158" s="17" t="s">
        <v>166</v>
      </c>
      <c r="AT158" s="17" t="s">
        <v>162</v>
      </c>
      <c r="AU158" s="17" t="s">
        <v>83</v>
      </c>
      <c r="AY158" s="17" t="s">
        <v>160</v>
      </c>
      <c r="BE158" s="209">
        <f>IF(N158="základní",J158,0)</f>
        <v>0</v>
      </c>
      <c r="BF158" s="209">
        <f>IF(N158="snížená",J158,0)</f>
        <v>0</v>
      </c>
      <c r="BG158" s="209">
        <f>IF(N158="zákl. přenesená",J158,0)</f>
        <v>0</v>
      </c>
      <c r="BH158" s="209">
        <f>IF(N158="sníž. přenesená",J158,0)</f>
        <v>0</v>
      </c>
      <c r="BI158" s="209">
        <f>IF(N158="nulová",J158,0)</f>
        <v>0</v>
      </c>
      <c r="BJ158" s="17" t="s">
        <v>78</v>
      </c>
      <c r="BK158" s="209">
        <f>ROUND(I158*H158,2)</f>
        <v>0</v>
      </c>
      <c r="BL158" s="17" t="s">
        <v>166</v>
      </c>
      <c r="BM158" s="17" t="s">
        <v>232</v>
      </c>
    </row>
    <row r="159" s="12" customFormat="1">
      <c r="B159" s="221"/>
      <c r="C159" s="222"/>
      <c r="D159" s="212" t="s">
        <v>168</v>
      </c>
      <c r="E159" s="223" t="s">
        <v>19</v>
      </c>
      <c r="F159" s="224" t="s">
        <v>228</v>
      </c>
      <c r="G159" s="222"/>
      <c r="H159" s="225">
        <v>1.44</v>
      </c>
      <c r="I159" s="226"/>
      <c r="J159" s="222"/>
      <c r="K159" s="222"/>
      <c r="L159" s="227"/>
      <c r="M159" s="228"/>
      <c r="N159" s="229"/>
      <c r="O159" s="229"/>
      <c r="P159" s="229"/>
      <c r="Q159" s="229"/>
      <c r="R159" s="229"/>
      <c r="S159" s="229"/>
      <c r="T159" s="230"/>
      <c r="AT159" s="231" t="s">
        <v>168</v>
      </c>
      <c r="AU159" s="231" t="s">
        <v>83</v>
      </c>
      <c r="AV159" s="12" t="s">
        <v>83</v>
      </c>
      <c r="AW159" s="12" t="s">
        <v>34</v>
      </c>
      <c r="AX159" s="12" t="s">
        <v>73</v>
      </c>
      <c r="AY159" s="231" t="s">
        <v>160</v>
      </c>
    </row>
    <row r="160" s="12" customFormat="1">
      <c r="B160" s="221"/>
      <c r="C160" s="222"/>
      <c r="D160" s="212" t="s">
        <v>168</v>
      </c>
      <c r="E160" s="223" t="s">
        <v>19</v>
      </c>
      <c r="F160" s="224" t="s">
        <v>84</v>
      </c>
      <c r="G160" s="222"/>
      <c r="H160" s="225">
        <v>1.7010000000000001</v>
      </c>
      <c r="I160" s="226"/>
      <c r="J160" s="222"/>
      <c r="K160" s="222"/>
      <c r="L160" s="227"/>
      <c r="M160" s="228"/>
      <c r="N160" s="229"/>
      <c r="O160" s="229"/>
      <c r="P160" s="229"/>
      <c r="Q160" s="229"/>
      <c r="R160" s="229"/>
      <c r="S160" s="229"/>
      <c r="T160" s="230"/>
      <c r="AT160" s="231" t="s">
        <v>168</v>
      </c>
      <c r="AU160" s="231" t="s">
        <v>83</v>
      </c>
      <c r="AV160" s="12" t="s">
        <v>83</v>
      </c>
      <c r="AW160" s="12" t="s">
        <v>34</v>
      </c>
      <c r="AX160" s="12" t="s">
        <v>73</v>
      </c>
      <c r="AY160" s="231" t="s">
        <v>160</v>
      </c>
    </row>
    <row r="161" s="13" customFormat="1">
      <c r="B161" s="232"/>
      <c r="C161" s="233"/>
      <c r="D161" s="212" t="s">
        <v>168</v>
      </c>
      <c r="E161" s="234" t="s">
        <v>19</v>
      </c>
      <c r="F161" s="235" t="s">
        <v>171</v>
      </c>
      <c r="G161" s="233"/>
      <c r="H161" s="236">
        <v>3.141</v>
      </c>
      <c r="I161" s="237"/>
      <c r="J161" s="233"/>
      <c r="K161" s="233"/>
      <c r="L161" s="238"/>
      <c r="M161" s="239"/>
      <c r="N161" s="240"/>
      <c r="O161" s="240"/>
      <c r="P161" s="240"/>
      <c r="Q161" s="240"/>
      <c r="R161" s="240"/>
      <c r="S161" s="240"/>
      <c r="T161" s="241"/>
      <c r="AT161" s="242" t="s">
        <v>168</v>
      </c>
      <c r="AU161" s="242" t="s">
        <v>83</v>
      </c>
      <c r="AV161" s="13" t="s">
        <v>172</v>
      </c>
      <c r="AW161" s="13" t="s">
        <v>34</v>
      </c>
      <c r="AX161" s="13" t="s">
        <v>73</v>
      </c>
      <c r="AY161" s="242" t="s">
        <v>160</v>
      </c>
    </row>
    <row r="162" s="11" customFormat="1">
      <c r="B162" s="210"/>
      <c r="C162" s="211"/>
      <c r="D162" s="212" t="s">
        <v>168</v>
      </c>
      <c r="E162" s="213" t="s">
        <v>19</v>
      </c>
      <c r="F162" s="214" t="s">
        <v>207</v>
      </c>
      <c r="G162" s="211"/>
      <c r="H162" s="213" t="s">
        <v>19</v>
      </c>
      <c r="I162" s="215"/>
      <c r="J162" s="211"/>
      <c r="K162" s="211"/>
      <c r="L162" s="216"/>
      <c r="M162" s="217"/>
      <c r="N162" s="218"/>
      <c r="O162" s="218"/>
      <c r="P162" s="218"/>
      <c r="Q162" s="218"/>
      <c r="R162" s="218"/>
      <c r="S162" s="218"/>
      <c r="T162" s="219"/>
      <c r="AT162" s="220" t="s">
        <v>168</v>
      </c>
      <c r="AU162" s="220" t="s">
        <v>83</v>
      </c>
      <c r="AV162" s="11" t="s">
        <v>78</v>
      </c>
      <c r="AW162" s="11" t="s">
        <v>34</v>
      </c>
      <c r="AX162" s="11" t="s">
        <v>73</v>
      </c>
      <c r="AY162" s="220" t="s">
        <v>160</v>
      </c>
    </row>
    <row r="163" s="12" customFormat="1">
      <c r="B163" s="221"/>
      <c r="C163" s="222"/>
      <c r="D163" s="212" t="s">
        <v>168</v>
      </c>
      <c r="E163" s="223" t="s">
        <v>19</v>
      </c>
      <c r="F163" s="224" t="s">
        <v>219</v>
      </c>
      <c r="G163" s="222"/>
      <c r="H163" s="225">
        <v>3</v>
      </c>
      <c r="I163" s="226"/>
      <c r="J163" s="222"/>
      <c r="K163" s="222"/>
      <c r="L163" s="227"/>
      <c r="M163" s="228"/>
      <c r="N163" s="229"/>
      <c r="O163" s="229"/>
      <c r="P163" s="229"/>
      <c r="Q163" s="229"/>
      <c r="R163" s="229"/>
      <c r="S163" s="229"/>
      <c r="T163" s="230"/>
      <c r="AT163" s="231" t="s">
        <v>168</v>
      </c>
      <c r="AU163" s="231" t="s">
        <v>83</v>
      </c>
      <c r="AV163" s="12" t="s">
        <v>83</v>
      </c>
      <c r="AW163" s="12" t="s">
        <v>34</v>
      </c>
      <c r="AX163" s="12" t="s">
        <v>73</v>
      </c>
      <c r="AY163" s="231" t="s">
        <v>160</v>
      </c>
    </row>
    <row r="164" s="13" customFormat="1">
      <c r="B164" s="232"/>
      <c r="C164" s="233"/>
      <c r="D164" s="212" t="s">
        <v>168</v>
      </c>
      <c r="E164" s="234" t="s">
        <v>19</v>
      </c>
      <c r="F164" s="235" t="s">
        <v>171</v>
      </c>
      <c r="G164" s="233"/>
      <c r="H164" s="236">
        <v>3</v>
      </c>
      <c r="I164" s="237"/>
      <c r="J164" s="233"/>
      <c r="K164" s="233"/>
      <c r="L164" s="238"/>
      <c r="M164" s="239"/>
      <c r="N164" s="240"/>
      <c r="O164" s="240"/>
      <c r="P164" s="240"/>
      <c r="Q164" s="240"/>
      <c r="R164" s="240"/>
      <c r="S164" s="240"/>
      <c r="T164" s="241"/>
      <c r="AT164" s="242" t="s">
        <v>168</v>
      </c>
      <c r="AU164" s="242" t="s">
        <v>83</v>
      </c>
      <c r="AV164" s="13" t="s">
        <v>172</v>
      </c>
      <c r="AW164" s="13" t="s">
        <v>34</v>
      </c>
      <c r="AX164" s="13" t="s">
        <v>73</v>
      </c>
      <c r="AY164" s="242" t="s">
        <v>160</v>
      </c>
    </row>
    <row r="165" s="14" customFormat="1">
      <c r="B165" s="243"/>
      <c r="C165" s="244"/>
      <c r="D165" s="212" t="s">
        <v>168</v>
      </c>
      <c r="E165" s="245" t="s">
        <v>19</v>
      </c>
      <c r="F165" s="246" t="s">
        <v>183</v>
      </c>
      <c r="G165" s="244"/>
      <c r="H165" s="247">
        <v>6.141</v>
      </c>
      <c r="I165" s="248"/>
      <c r="J165" s="244"/>
      <c r="K165" s="244"/>
      <c r="L165" s="249"/>
      <c r="M165" s="250"/>
      <c r="N165" s="251"/>
      <c r="O165" s="251"/>
      <c r="P165" s="251"/>
      <c r="Q165" s="251"/>
      <c r="R165" s="251"/>
      <c r="S165" s="251"/>
      <c r="T165" s="252"/>
      <c r="AT165" s="253" t="s">
        <v>168</v>
      </c>
      <c r="AU165" s="253" t="s">
        <v>83</v>
      </c>
      <c r="AV165" s="14" t="s">
        <v>166</v>
      </c>
      <c r="AW165" s="14" t="s">
        <v>34</v>
      </c>
      <c r="AX165" s="14" t="s">
        <v>78</v>
      </c>
      <c r="AY165" s="253" t="s">
        <v>160</v>
      </c>
    </row>
    <row r="166" s="1" customFormat="1" ht="22.5" customHeight="1">
      <c r="B166" s="38"/>
      <c r="C166" s="198" t="s">
        <v>233</v>
      </c>
      <c r="D166" s="198" t="s">
        <v>162</v>
      </c>
      <c r="E166" s="199" t="s">
        <v>234</v>
      </c>
      <c r="F166" s="200" t="s">
        <v>235</v>
      </c>
      <c r="G166" s="201" t="s">
        <v>81</v>
      </c>
      <c r="H166" s="202">
        <v>30.704999999999998</v>
      </c>
      <c r="I166" s="203"/>
      <c r="J166" s="204">
        <f>ROUND(I166*H166,2)</f>
        <v>0</v>
      </c>
      <c r="K166" s="200" t="s">
        <v>165</v>
      </c>
      <c r="L166" s="43"/>
      <c r="M166" s="205" t="s">
        <v>19</v>
      </c>
      <c r="N166" s="206" t="s">
        <v>44</v>
      </c>
      <c r="O166" s="79"/>
      <c r="P166" s="207">
        <f>O166*H166</f>
        <v>0</v>
      </c>
      <c r="Q166" s="207">
        <v>0</v>
      </c>
      <c r="R166" s="207">
        <f>Q166*H166</f>
        <v>0</v>
      </c>
      <c r="S166" s="207">
        <v>0</v>
      </c>
      <c r="T166" s="208">
        <f>S166*H166</f>
        <v>0</v>
      </c>
      <c r="AR166" s="17" t="s">
        <v>166</v>
      </c>
      <c r="AT166" s="17" t="s">
        <v>162</v>
      </c>
      <c r="AU166" s="17" t="s">
        <v>83</v>
      </c>
      <c r="AY166" s="17" t="s">
        <v>160</v>
      </c>
      <c r="BE166" s="209">
        <f>IF(N166="základní",J166,0)</f>
        <v>0</v>
      </c>
      <c r="BF166" s="209">
        <f>IF(N166="snížená",J166,0)</f>
        <v>0</v>
      </c>
      <c r="BG166" s="209">
        <f>IF(N166="zákl. přenesená",J166,0)</f>
        <v>0</v>
      </c>
      <c r="BH166" s="209">
        <f>IF(N166="sníž. přenesená",J166,0)</f>
        <v>0</v>
      </c>
      <c r="BI166" s="209">
        <f>IF(N166="nulová",J166,0)</f>
        <v>0</v>
      </c>
      <c r="BJ166" s="17" t="s">
        <v>78</v>
      </c>
      <c r="BK166" s="209">
        <f>ROUND(I166*H166,2)</f>
        <v>0</v>
      </c>
      <c r="BL166" s="17" t="s">
        <v>166</v>
      </c>
      <c r="BM166" s="17" t="s">
        <v>236</v>
      </c>
    </row>
    <row r="167" s="12" customFormat="1">
      <c r="B167" s="221"/>
      <c r="C167" s="222"/>
      <c r="D167" s="212" t="s">
        <v>168</v>
      </c>
      <c r="E167" s="222"/>
      <c r="F167" s="224" t="s">
        <v>237</v>
      </c>
      <c r="G167" s="222"/>
      <c r="H167" s="225">
        <v>30.704999999999998</v>
      </c>
      <c r="I167" s="226"/>
      <c r="J167" s="222"/>
      <c r="K167" s="222"/>
      <c r="L167" s="227"/>
      <c r="M167" s="228"/>
      <c r="N167" s="229"/>
      <c r="O167" s="229"/>
      <c r="P167" s="229"/>
      <c r="Q167" s="229"/>
      <c r="R167" s="229"/>
      <c r="S167" s="229"/>
      <c r="T167" s="230"/>
      <c r="AT167" s="231" t="s">
        <v>168</v>
      </c>
      <c r="AU167" s="231" t="s">
        <v>83</v>
      </c>
      <c r="AV167" s="12" t="s">
        <v>83</v>
      </c>
      <c r="AW167" s="12" t="s">
        <v>4</v>
      </c>
      <c r="AX167" s="12" t="s">
        <v>78</v>
      </c>
      <c r="AY167" s="231" t="s">
        <v>160</v>
      </c>
    </row>
    <row r="168" s="1" customFormat="1" ht="16.5" customHeight="1">
      <c r="B168" s="38"/>
      <c r="C168" s="198" t="s">
        <v>238</v>
      </c>
      <c r="D168" s="198" t="s">
        <v>162</v>
      </c>
      <c r="E168" s="199" t="s">
        <v>239</v>
      </c>
      <c r="F168" s="200" t="s">
        <v>240</v>
      </c>
      <c r="G168" s="201" t="s">
        <v>81</v>
      </c>
      <c r="H168" s="202">
        <v>6.141</v>
      </c>
      <c r="I168" s="203"/>
      <c r="J168" s="204">
        <f>ROUND(I168*H168,2)</f>
        <v>0</v>
      </c>
      <c r="K168" s="200" t="s">
        <v>165</v>
      </c>
      <c r="L168" s="43"/>
      <c r="M168" s="205" t="s">
        <v>19</v>
      </c>
      <c r="N168" s="206" t="s">
        <v>44</v>
      </c>
      <c r="O168" s="79"/>
      <c r="P168" s="207">
        <f>O168*H168</f>
        <v>0</v>
      </c>
      <c r="Q168" s="207">
        <v>0</v>
      </c>
      <c r="R168" s="207">
        <f>Q168*H168</f>
        <v>0</v>
      </c>
      <c r="S168" s="207">
        <v>0</v>
      </c>
      <c r="T168" s="208">
        <f>S168*H168</f>
        <v>0</v>
      </c>
      <c r="AR168" s="17" t="s">
        <v>166</v>
      </c>
      <c r="AT168" s="17" t="s">
        <v>162</v>
      </c>
      <c r="AU168" s="17" t="s">
        <v>83</v>
      </c>
      <c r="AY168" s="17" t="s">
        <v>160</v>
      </c>
      <c r="BE168" s="209">
        <f>IF(N168="základní",J168,0)</f>
        <v>0</v>
      </c>
      <c r="BF168" s="209">
        <f>IF(N168="snížená",J168,0)</f>
        <v>0</v>
      </c>
      <c r="BG168" s="209">
        <f>IF(N168="zákl. přenesená",J168,0)</f>
        <v>0</v>
      </c>
      <c r="BH168" s="209">
        <f>IF(N168="sníž. přenesená",J168,0)</f>
        <v>0</v>
      </c>
      <c r="BI168" s="209">
        <f>IF(N168="nulová",J168,0)</f>
        <v>0</v>
      </c>
      <c r="BJ168" s="17" t="s">
        <v>78</v>
      </c>
      <c r="BK168" s="209">
        <f>ROUND(I168*H168,2)</f>
        <v>0</v>
      </c>
      <c r="BL168" s="17" t="s">
        <v>166</v>
      </c>
      <c r="BM168" s="17" t="s">
        <v>241</v>
      </c>
    </row>
    <row r="169" s="1" customFormat="1" ht="22.5" customHeight="1">
      <c r="B169" s="38"/>
      <c r="C169" s="198" t="s">
        <v>8</v>
      </c>
      <c r="D169" s="198" t="s">
        <v>162</v>
      </c>
      <c r="E169" s="199" t="s">
        <v>242</v>
      </c>
      <c r="F169" s="200" t="s">
        <v>243</v>
      </c>
      <c r="G169" s="201" t="s">
        <v>193</v>
      </c>
      <c r="H169" s="202">
        <v>11.054</v>
      </c>
      <c r="I169" s="203"/>
      <c r="J169" s="204">
        <f>ROUND(I169*H169,2)</f>
        <v>0</v>
      </c>
      <c r="K169" s="200" t="s">
        <v>165</v>
      </c>
      <c r="L169" s="43"/>
      <c r="M169" s="205" t="s">
        <v>19</v>
      </c>
      <c r="N169" s="206" t="s">
        <v>44</v>
      </c>
      <c r="O169" s="79"/>
      <c r="P169" s="207">
        <f>O169*H169</f>
        <v>0</v>
      </c>
      <c r="Q169" s="207">
        <v>0</v>
      </c>
      <c r="R169" s="207">
        <f>Q169*H169</f>
        <v>0</v>
      </c>
      <c r="S169" s="207">
        <v>0</v>
      </c>
      <c r="T169" s="208">
        <f>S169*H169</f>
        <v>0</v>
      </c>
      <c r="AR169" s="17" t="s">
        <v>166</v>
      </c>
      <c r="AT169" s="17" t="s">
        <v>162</v>
      </c>
      <c r="AU169" s="17" t="s">
        <v>83</v>
      </c>
      <c r="AY169" s="17" t="s">
        <v>160</v>
      </c>
      <c r="BE169" s="209">
        <f>IF(N169="základní",J169,0)</f>
        <v>0</v>
      </c>
      <c r="BF169" s="209">
        <f>IF(N169="snížená",J169,0)</f>
        <v>0</v>
      </c>
      <c r="BG169" s="209">
        <f>IF(N169="zákl. přenesená",J169,0)</f>
        <v>0</v>
      </c>
      <c r="BH169" s="209">
        <f>IF(N169="sníž. přenesená",J169,0)</f>
        <v>0</v>
      </c>
      <c r="BI169" s="209">
        <f>IF(N169="nulová",J169,0)</f>
        <v>0</v>
      </c>
      <c r="BJ169" s="17" t="s">
        <v>78</v>
      </c>
      <c r="BK169" s="209">
        <f>ROUND(I169*H169,2)</f>
        <v>0</v>
      </c>
      <c r="BL169" s="17" t="s">
        <v>166</v>
      </c>
      <c r="BM169" s="17" t="s">
        <v>244</v>
      </c>
    </row>
    <row r="170" s="12" customFormat="1">
      <c r="B170" s="221"/>
      <c r="C170" s="222"/>
      <c r="D170" s="212" t="s">
        <v>168</v>
      </c>
      <c r="E170" s="222"/>
      <c r="F170" s="224" t="s">
        <v>245</v>
      </c>
      <c r="G170" s="222"/>
      <c r="H170" s="225">
        <v>11.054</v>
      </c>
      <c r="I170" s="226"/>
      <c r="J170" s="222"/>
      <c r="K170" s="222"/>
      <c r="L170" s="227"/>
      <c r="M170" s="228"/>
      <c r="N170" s="229"/>
      <c r="O170" s="229"/>
      <c r="P170" s="229"/>
      <c r="Q170" s="229"/>
      <c r="R170" s="229"/>
      <c r="S170" s="229"/>
      <c r="T170" s="230"/>
      <c r="AT170" s="231" t="s">
        <v>168</v>
      </c>
      <c r="AU170" s="231" t="s">
        <v>83</v>
      </c>
      <c r="AV170" s="12" t="s">
        <v>83</v>
      </c>
      <c r="AW170" s="12" t="s">
        <v>4</v>
      </c>
      <c r="AX170" s="12" t="s">
        <v>78</v>
      </c>
      <c r="AY170" s="231" t="s">
        <v>160</v>
      </c>
    </row>
    <row r="171" s="10" customFormat="1" ht="22.8" customHeight="1">
      <c r="B171" s="182"/>
      <c r="C171" s="183"/>
      <c r="D171" s="184" t="s">
        <v>72</v>
      </c>
      <c r="E171" s="196" t="s">
        <v>172</v>
      </c>
      <c r="F171" s="196" t="s">
        <v>246</v>
      </c>
      <c r="G171" s="183"/>
      <c r="H171" s="183"/>
      <c r="I171" s="186"/>
      <c r="J171" s="197">
        <f>BK171</f>
        <v>0</v>
      </c>
      <c r="K171" s="183"/>
      <c r="L171" s="188"/>
      <c r="M171" s="189"/>
      <c r="N171" s="190"/>
      <c r="O171" s="190"/>
      <c r="P171" s="191">
        <f>SUM(P172:P223)</f>
        <v>0</v>
      </c>
      <c r="Q171" s="190"/>
      <c r="R171" s="191">
        <f>SUM(R172:R223)</f>
        <v>2.8541340100000006</v>
      </c>
      <c r="S171" s="190"/>
      <c r="T171" s="192">
        <f>SUM(T172:T223)</f>
        <v>0</v>
      </c>
      <c r="AR171" s="193" t="s">
        <v>78</v>
      </c>
      <c r="AT171" s="194" t="s">
        <v>72</v>
      </c>
      <c r="AU171" s="194" t="s">
        <v>78</v>
      </c>
      <c r="AY171" s="193" t="s">
        <v>160</v>
      </c>
      <c r="BK171" s="195">
        <f>SUM(BK172:BK223)</f>
        <v>0</v>
      </c>
    </row>
    <row r="172" s="1" customFormat="1" ht="16.5" customHeight="1">
      <c r="B172" s="38"/>
      <c r="C172" s="198" t="s">
        <v>247</v>
      </c>
      <c r="D172" s="198" t="s">
        <v>162</v>
      </c>
      <c r="E172" s="199" t="s">
        <v>248</v>
      </c>
      <c r="F172" s="200" t="s">
        <v>249</v>
      </c>
      <c r="G172" s="201" t="s">
        <v>93</v>
      </c>
      <c r="H172" s="202">
        <v>1.9079999999999999</v>
      </c>
      <c r="I172" s="203"/>
      <c r="J172" s="204">
        <f>ROUND(I172*H172,2)</f>
        <v>0</v>
      </c>
      <c r="K172" s="200" t="s">
        <v>165</v>
      </c>
      <c r="L172" s="43"/>
      <c r="M172" s="205" t="s">
        <v>19</v>
      </c>
      <c r="N172" s="206" t="s">
        <v>44</v>
      </c>
      <c r="O172" s="79"/>
      <c r="P172" s="207">
        <f>O172*H172</f>
        <v>0</v>
      </c>
      <c r="Q172" s="207">
        <v>0.25364999999999999</v>
      </c>
      <c r="R172" s="207">
        <f>Q172*H172</f>
        <v>0.48396419999999996</v>
      </c>
      <c r="S172" s="207">
        <v>0</v>
      </c>
      <c r="T172" s="208">
        <f>S172*H172</f>
        <v>0</v>
      </c>
      <c r="AR172" s="17" t="s">
        <v>166</v>
      </c>
      <c r="AT172" s="17" t="s">
        <v>162</v>
      </c>
      <c r="AU172" s="17" t="s">
        <v>83</v>
      </c>
      <c r="AY172" s="17" t="s">
        <v>160</v>
      </c>
      <c r="BE172" s="209">
        <f>IF(N172="základní",J172,0)</f>
        <v>0</v>
      </c>
      <c r="BF172" s="209">
        <f>IF(N172="snížená",J172,0)</f>
        <v>0</v>
      </c>
      <c r="BG172" s="209">
        <f>IF(N172="zákl. přenesená",J172,0)</f>
        <v>0</v>
      </c>
      <c r="BH172" s="209">
        <f>IF(N172="sníž. přenesená",J172,0)</f>
        <v>0</v>
      </c>
      <c r="BI172" s="209">
        <f>IF(N172="nulová",J172,0)</f>
        <v>0</v>
      </c>
      <c r="BJ172" s="17" t="s">
        <v>78</v>
      </c>
      <c r="BK172" s="209">
        <f>ROUND(I172*H172,2)</f>
        <v>0</v>
      </c>
      <c r="BL172" s="17" t="s">
        <v>166</v>
      </c>
      <c r="BM172" s="17" t="s">
        <v>250</v>
      </c>
    </row>
    <row r="173" s="11" customFormat="1">
      <c r="B173" s="210"/>
      <c r="C173" s="211"/>
      <c r="D173" s="212" t="s">
        <v>168</v>
      </c>
      <c r="E173" s="213" t="s">
        <v>19</v>
      </c>
      <c r="F173" s="214" t="s">
        <v>251</v>
      </c>
      <c r="G173" s="211"/>
      <c r="H173" s="213" t="s">
        <v>19</v>
      </c>
      <c r="I173" s="215"/>
      <c r="J173" s="211"/>
      <c r="K173" s="211"/>
      <c r="L173" s="216"/>
      <c r="M173" s="217"/>
      <c r="N173" s="218"/>
      <c r="O173" s="218"/>
      <c r="P173" s="218"/>
      <c r="Q173" s="218"/>
      <c r="R173" s="218"/>
      <c r="S173" s="218"/>
      <c r="T173" s="219"/>
      <c r="AT173" s="220" t="s">
        <v>168</v>
      </c>
      <c r="AU173" s="220" t="s">
        <v>83</v>
      </c>
      <c r="AV173" s="11" t="s">
        <v>78</v>
      </c>
      <c r="AW173" s="11" t="s">
        <v>34</v>
      </c>
      <c r="AX173" s="11" t="s">
        <v>73</v>
      </c>
      <c r="AY173" s="220" t="s">
        <v>160</v>
      </c>
    </row>
    <row r="174" s="12" customFormat="1">
      <c r="B174" s="221"/>
      <c r="C174" s="222"/>
      <c r="D174" s="212" t="s">
        <v>168</v>
      </c>
      <c r="E174" s="223" t="s">
        <v>19</v>
      </c>
      <c r="F174" s="224" t="s">
        <v>252</v>
      </c>
      <c r="G174" s="222"/>
      <c r="H174" s="225">
        <v>1.9079999999999999</v>
      </c>
      <c r="I174" s="226"/>
      <c r="J174" s="222"/>
      <c r="K174" s="222"/>
      <c r="L174" s="227"/>
      <c r="M174" s="228"/>
      <c r="N174" s="229"/>
      <c r="O174" s="229"/>
      <c r="P174" s="229"/>
      <c r="Q174" s="229"/>
      <c r="R174" s="229"/>
      <c r="S174" s="229"/>
      <c r="T174" s="230"/>
      <c r="AT174" s="231" t="s">
        <v>168</v>
      </c>
      <c r="AU174" s="231" t="s">
        <v>83</v>
      </c>
      <c r="AV174" s="12" t="s">
        <v>83</v>
      </c>
      <c r="AW174" s="12" t="s">
        <v>34</v>
      </c>
      <c r="AX174" s="12" t="s">
        <v>73</v>
      </c>
      <c r="AY174" s="231" t="s">
        <v>160</v>
      </c>
    </row>
    <row r="175" s="14" customFormat="1">
      <c r="B175" s="243"/>
      <c r="C175" s="244"/>
      <c r="D175" s="212" t="s">
        <v>168</v>
      </c>
      <c r="E175" s="245" t="s">
        <v>19</v>
      </c>
      <c r="F175" s="246" t="s">
        <v>183</v>
      </c>
      <c r="G175" s="244"/>
      <c r="H175" s="247">
        <v>1.9079999999999999</v>
      </c>
      <c r="I175" s="248"/>
      <c r="J175" s="244"/>
      <c r="K175" s="244"/>
      <c r="L175" s="249"/>
      <c r="M175" s="250"/>
      <c r="N175" s="251"/>
      <c r="O175" s="251"/>
      <c r="P175" s="251"/>
      <c r="Q175" s="251"/>
      <c r="R175" s="251"/>
      <c r="S175" s="251"/>
      <c r="T175" s="252"/>
      <c r="AT175" s="253" t="s">
        <v>168</v>
      </c>
      <c r="AU175" s="253" t="s">
        <v>83</v>
      </c>
      <c r="AV175" s="14" t="s">
        <v>166</v>
      </c>
      <c r="AW175" s="14" t="s">
        <v>34</v>
      </c>
      <c r="AX175" s="14" t="s">
        <v>78</v>
      </c>
      <c r="AY175" s="253" t="s">
        <v>160</v>
      </c>
    </row>
    <row r="176" s="1" customFormat="1" ht="16.5" customHeight="1">
      <c r="B176" s="38"/>
      <c r="C176" s="198" t="s">
        <v>253</v>
      </c>
      <c r="D176" s="198" t="s">
        <v>162</v>
      </c>
      <c r="E176" s="199" t="s">
        <v>254</v>
      </c>
      <c r="F176" s="200" t="s">
        <v>255</v>
      </c>
      <c r="G176" s="201" t="s">
        <v>93</v>
      </c>
      <c r="H176" s="202">
        <v>21.452000000000002</v>
      </c>
      <c r="I176" s="203"/>
      <c r="J176" s="204">
        <f>ROUND(I176*H176,2)</f>
        <v>0</v>
      </c>
      <c r="K176" s="200" t="s">
        <v>165</v>
      </c>
      <c r="L176" s="43"/>
      <c r="M176" s="205" t="s">
        <v>19</v>
      </c>
      <c r="N176" s="206" t="s">
        <v>44</v>
      </c>
      <c r="O176" s="79"/>
      <c r="P176" s="207">
        <f>O176*H176</f>
        <v>0</v>
      </c>
      <c r="Q176" s="207">
        <v>0.069169999999999995</v>
      </c>
      <c r="R176" s="207">
        <f>Q176*H176</f>
        <v>1.4838348400000001</v>
      </c>
      <c r="S176" s="207">
        <v>0</v>
      </c>
      <c r="T176" s="208">
        <f>S176*H176</f>
        <v>0</v>
      </c>
      <c r="AR176" s="17" t="s">
        <v>166</v>
      </c>
      <c r="AT176" s="17" t="s">
        <v>162</v>
      </c>
      <c r="AU176" s="17" t="s">
        <v>83</v>
      </c>
      <c r="AY176" s="17" t="s">
        <v>160</v>
      </c>
      <c r="BE176" s="209">
        <f>IF(N176="základní",J176,0)</f>
        <v>0</v>
      </c>
      <c r="BF176" s="209">
        <f>IF(N176="snížená",J176,0)</f>
        <v>0</v>
      </c>
      <c r="BG176" s="209">
        <f>IF(N176="zákl. přenesená",J176,0)</f>
        <v>0</v>
      </c>
      <c r="BH176" s="209">
        <f>IF(N176="sníž. přenesená",J176,0)</f>
        <v>0</v>
      </c>
      <c r="BI176" s="209">
        <f>IF(N176="nulová",J176,0)</f>
        <v>0</v>
      </c>
      <c r="BJ176" s="17" t="s">
        <v>78</v>
      </c>
      <c r="BK176" s="209">
        <f>ROUND(I176*H176,2)</f>
        <v>0</v>
      </c>
      <c r="BL176" s="17" t="s">
        <v>166</v>
      </c>
      <c r="BM176" s="17" t="s">
        <v>256</v>
      </c>
    </row>
    <row r="177" s="11" customFormat="1">
      <c r="B177" s="210"/>
      <c r="C177" s="211"/>
      <c r="D177" s="212" t="s">
        <v>168</v>
      </c>
      <c r="E177" s="213" t="s">
        <v>19</v>
      </c>
      <c r="F177" s="214" t="s">
        <v>257</v>
      </c>
      <c r="G177" s="211"/>
      <c r="H177" s="213" t="s">
        <v>19</v>
      </c>
      <c r="I177" s="215"/>
      <c r="J177" s="211"/>
      <c r="K177" s="211"/>
      <c r="L177" s="216"/>
      <c r="M177" s="217"/>
      <c r="N177" s="218"/>
      <c r="O177" s="218"/>
      <c r="P177" s="218"/>
      <c r="Q177" s="218"/>
      <c r="R177" s="218"/>
      <c r="S177" s="218"/>
      <c r="T177" s="219"/>
      <c r="AT177" s="220" t="s">
        <v>168</v>
      </c>
      <c r="AU177" s="220" t="s">
        <v>83</v>
      </c>
      <c r="AV177" s="11" t="s">
        <v>78</v>
      </c>
      <c r="AW177" s="11" t="s">
        <v>34</v>
      </c>
      <c r="AX177" s="11" t="s">
        <v>73</v>
      </c>
      <c r="AY177" s="220" t="s">
        <v>160</v>
      </c>
    </row>
    <row r="178" s="12" customFormat="1">
      <c r="B178" s="221"/>
      <c r="C178" s="222"/>
      <c r="D178" s="212" t="s">
        <v>168</v>
      </c>
      <c r="E178" s="223" t="s">
        <v>19</v>
      </c>
      <c r="F178" s="224" t="s">
        <v>258</v>
      </c>
      <c r="G178" s="222"/>
      <c r="H178" s="225">
        <v>1.355</v>
      </c>
      <c r="I178" s="226"/>
      <c r="J178" s="222"/>
      <c r="K178" s="222"/>
      <c r="L178" s="227"/>
      <c r="M178" s="228"/>
      <c r="N178" s="229"/>
      <c r="O178" s="229"/>
      <c r="P178" s="229"/>
      <c r="Q178" s="229"/>
      <c r="R178" s="229"/>
      <c r="S178" s="229"/>
      <c r="T178" s="230"/>
      <c r="AT178" s="231" t="s">
        <v>168</v>
      </c>
      <c r="AU178" s="231" t="s">
        <v>83</v>
      </c>
      <c r="AV178" s="12" t="s">
        <v>83</v>
      </c>
      <c r="AW178" s="12" t="s">
        <v>34</v>
      </c>
      <c r="AX178" s="12" t="s">
        <v>73</v>
      </c>
      <c r="AY178" s="231" t="s">
        <v>160</v>
      </c>
    </row>
    <row r="179" s="12" customFormat="1">
      <c r="B179" s="221"/>
      <c r="C179" s="222"/>
      <c r="D179" s="212" t="s">
        <v>168</v>
      </c>
      <c r="E179" s="223" t="s">
        <v>19</v>
      </c>
      <c r="F179" s="224" t="s">
        <v>259</v>
      </c>
      <c r="G179" s="222"/>
      <c r="H179" s="225">
        <v>7.3029999999999999</v>
      </c>
      <c r="I179" s="226"/>
      <c r="J179" s="222"/>
      <c r="K179" s="222"/>
      <c r="L179" s="227"/>
      <c r="M179" s="228"/>
      <c r="N179" s="229"/>
      <c r="O179" s="229"/>
      <c r="P179" s="229"/>
      <c r="Q179" s="229"/>
      <c r="R179" s="229"/>
      <c r="S179" s="229"/>
      <c r="T179" s="230"/>
      <c r="AT179" s="231" t="s">
        <v>168</v>
      </c>
      <c r="AU179" s="231" t="s">
        <v>83</v>
      </c>
      <c r="AV179" s="12" t="s">
        <v>83</v>
      </c>
      <c r="AW179" s="12" t="s">
        <v>34</v>
      </c>
      <c r="AX179" s="12" t="s">
        <v>73</v>
      </c>
      <c r="AY179" s="231" t="s">
        <v>160</v>
      </c>
    </row>
    <row r="180" s="13" customFormat="1">
      <c r="B180" s="232"/>
      <c r="C180" s="233"/>
      <c r="D180" s="212" t="s">
        <v>168</v>
      </c>
      <c r="E180" s="234" t="s">
        <v>19</v>
      </c>
      <c r="F180" s="235" t="s">
        <v>171</v>
      </c>
      <c r="G180" s="233"/>
      <c r="H180" s="236">
        <v>8.6579999999999995</v>
      </c>
      <c r="I180" s="237"/>
      <c r="J180" s="233"/>
      <c r="K180" s="233"/>
      <c r="L180" s="238"/>
      <c r="M180" s="239"/>
      <c r="N180" s="240"/>
      <c r="O180" s="240"/>
      <c r="P180" s="240"/>
      <c r="Q180" s="240"/>
      <c r="R180" s="240"/>
      <c r="S180" s="240"/>
      <c r="T180" s="241"/>
      <c r="AT180" s="242" t="s">
        <v>168</v>
      </c>
      <c r="AU180" s="242" t="s">
        <v>83</v>
      </c>
      <c r="AV180" s="13" t="s">
        <v>172</v>
      </c>
      <c r="AW180" s="13" t="s">
        <v>34</v>
      </c>
      <c r="AX180" s="13" t="s">
        <v>73</v>
      </c>
      <c r="AY180" s="242" t="s">
        <v>160</v>
      </c>
    </row>
    <row r="181" s="11" customFormat="1">
      <c r="B181" s="210"/>
      <c r="C181" s="211"/>
      <c r="D181" s="212" t="s">
        <v>168</v>
      </c>
      <c r="E181" s="213" t="s">
        <v>19</v>
      </c>
      <c r="F181" s="214" t="s">
        <v>260</v>
      </c>
      <c r="G181" s="211"/>
      <c r="H181" s="213" t="s">
        <v>19</v>
      </c>
      <c r="I181" s="215"/>
      <c r="J181" s="211"/>
      <c r="K181" s="211"/>
      <c r="L181" s="216"/>
      <c r="M181" s="217"/>
      <c r="N181" s="218"/>
      <c r="O181" s="218"/>
      <c r="P181" s="218"/>
      <c r="Q181" s="218"/>
      <c r="R181" s="218"/>
      <c r="S181" s="218"/>
      <c r="T181" s="219"/>
      <c r="AT181" s="220" t="s">
        <v>168</v>
      </c>
      <c r="AU181" s="220" t="s">
        <v>83</v>
      </c>
      <c r="AV181" s="11" t="s">
        <v>78</v>
      </c>
      <c r="AW181" s="11" t="s">
        <v>34</v>
      </c>
      <c r="AX181" s="11" t="s">
        <v>73</v>
      </c>
      <c r="AY181" s="220" t="s">
        <v>160</v>
      </c>
    </row>
    <row r="182" s="12" customFormat="1">
      <c r="B182" s="221"/>
      <c r="C182" s="222"/>
      <c r="D182" s="212" t="s">
        <v>168</v>
      </c>
      <c r="E182" s="223" t="s">
        <v>19</v>
      </c>
      <c r="F182" s="224" t="s">
        <v>261</v>
      </c>
      <c r="G182" s="222"/>
      <c r="H182" s="225">
        <v>1.3049999999999999</v>
      </c>
      <c r="I182" s="226"/>
      <c r="J182" s="222"/>
      <c r="K182" s="222"/>
      <c r="L182" s="227"/>
      <c r="M182" s="228"/>
      <c r="N182" s="229"/>
      <c r="O182" s="229"/>
      <c r="P182" s="229"/>
      <c r="Q182" s="229"/>
      <c r="R182" s="229"/>
      <c r="S182" s="229"/>
      <c r="T182" s="230"/>
      <c r="AT182" s="231" t="s">
        <v>168</v>
      </c>
      <c r="AU182" s="231" t="s">
        <v>83</v>
      </c>
      <c r="AV182" s="12" t="s">
        <v>83</v>
      </c>
      <c r="AW182" s="12" t="s">
        <v>34</v>
      </c>
      <c r="AX182" s="12" t="s">
        <v>73</v>
      </c>
      <c r="AY182" s="231" t="s">
        <v>160</v>
      </c>
    </row>
    <row r="183" s="12" customFormat="1">
      <c r="B183" s="221"/>
      <c r="C183" s="222"/>
      <c r="D183" s="212" t="s">
        <v>168</v>
      </c>
      <c r="E183" s="223" t="s">
        <v>19</v>
      </c>
      <c r="F183" s="224" t="s">
        <v>262</v>
      </c>
      <c r="G183" s="222"/>
      <c r="H183" s="225">
        <v>1.7</v>
      </c>
      <c r="I183" s="226"/>
      <c r="J183" s="222"/>
      <c r="K183" s="222"/>
      <c r="L183" s="227"/>
      <c r="M183" s="228"/>
      <c r="N183" s="229"/>
      <c r="O183" s="229"/>
      <c r="P183" s="229"/>
      <c r="Q183" s="229"/>
      <c r="R183" s="229"/>
      <c r="S183" s="229"/>
      <c r="T183" s="230"/>
      <c r="AT183" s="231" t="s">
        <v>168</v>
      </c>
      <c r="AU183" s="231" t="s">
        <v>83</v>
      </c>
      <c r="AV183" s="12" t="s">
        <v>83</v>
      </c>
      <c r="AW183" s="12" t="s">
        <v>34</v>
      </c>
      <c r="AX183" s="12" t="s">
        <v>73</v>
      </c>
      <c r="AY183" s="231" t="s">
        <v>160</v>
      </c>
    </row>
    <row r="184" s="12" customFormat="1">
      <c r="B184" s="221"/>
      <c r="C184" s="222"/>
      <c r="D184" s="212" t="s">
        <v>168</v>
      </c>
      <c r="E184" s="223" t="s">
        <v>19</v>
      </c>
      <c r="F184" s="224" t="s">
        <v>263</v>
      </c>
      <c r="G184" s="222"/>
      <c r="H184" s="225">
        <v>9.7889999999999997</v>
      </c>
      <c r="I184" s="226"/>
      <c r="J184" s="222"/>
      <c r="K184" s="222"/>
      <c r="L184" s="227"/>
      <c r="M184" s="228"/>
      <c r="N184" s="229"/>
      <c r="O184" s="229"/>
      <c r="P184" s="229"/>
      <c r="Q184" s="229"/>
      <c r="R184" s="229"/>
      <c r="S184" s="229"/>
      <c r="T184" s="230"/>
      <c r="AT184" s="231" t="s">
        <v>168</v>
      </c>
      <c r="AU184" s="231" t="s">
        <v>83</v>
      </c>
      <c r="AV184" s="12" t="s">
        <v>83</v>
      </c>
      <c r="AW184" s="12" t="s">
        <v>34</v>
      </c>
      <c r="AX184" s="12" t="s">
        <v>73</v>
      </c>
      <c r="AY184" s="231" t="s">
        <v>160</v>
      </c>
    </row>
    <row r="185" s="13" customFormat="1">
      <c r="B185" s="232"/>
      <c r="C185" s="233"/>
      <c r="D185" s="212" t="s">
        <v>168</v>
      </c>
      <c r="E185" s="234" t="s">
        <v>19</v>
      </c>
      <c r="F185" s="235" t="s">
        <v>171</v>
      </c>
      <c r="G185" s="233"/>
      <c r="H185" s="236">
        <v>12.794000000000001</v>
      </c>
      <c r="I185" s="237"/>
      <c r="J185" s="233"/>
      <c r="K185" s="233"/>
      <c r="L185" s="238"/>
      <c r="M185" s="239"/>
      <c r="N185" s="240"/>
      <c r="O185" s="240"/>
      <c r="P185" s="240"/>
      <c r="Q185" s="240"/>
      <c r="R185" s="240"/>
      <c r="S185" s="240"/>
      <c r="T185" s="241"/>
      <c r="AT185" s="242" t="s">
        <v>168</v>
      </c>
      <c r="AU185" s="242" t="s">
        <v>83</v>
      </c>
      <c r="AV185" s="13" t="s">
        <v>172</v>
      </c>
      <c r="AW185" s="13" t="s">
        <v>34</v>
      </c>
      <c r="AX185" s="13" t="s">
        <v>73</v>
      </c>
      <c r="AY185" s="242" t="s">
        <v>160</v>
      </c>
    </row>
    <row r="186" s="14" customFormat="1">
      <c r="B186" s="243"/>
      <c r="C186" s="244"/>
      <c r="D186" s="212" t="s">
        <v>168</v>
      </c>
      <c r="E186" s="245" t="s">
        <v>19</v>
      </c>
      <c r="F186" s="246" t="s">
        <v>183</v>
      </c>
      <c r="G186" s="244"/>
      <c r="H186" s="247">
        <v>21.452000000000002</v>
      </c>
      <c r="I186" s="248"/>
      <c r="J186" s="244"/>
      <c r="K186" s="244"/>
      <c r="L186" s="249"/>
      <c r="M186" s="250"/>
      <c r="N186" s="251"/>
      <c r="O186" s="251"/>
      <c r="P186" s="251"/>
      <c r="Q186" s="251"/>
      <c r="R186" s="251"/>
      <c r="S186" s="251"/>
      <c r="T186" s="252"/>
      <c r="AT186" s="253" t="s">
        <v>168</v>
      </c>
      <c r="AU186" s="253" t="s">
        <v>83</v>
      </c>
      <c r="AV186" s="14" t="s">
        <v>166</v>
      </c>
      <c r="AW186" s="14" t="s">
        <v>34</v>
      </c>
      <c r="AX186" s="14" t="s">
        <v>78</v>
      </c>
      <c r="AY186" s="253" t="s">
        <v>160</v>
      </c>
    </row>
    <row r="187" s="1" customFormat="1" ht="22.5" customHeight="1">
      <c r="B187" s="38"/>
      <c r="C187" s="198" t="s">
        <v>264</v>
      </c>
      <c r="D187" s="198" t="s">
        <v>162</v>
      </c>
      <c r="E187" s="199" t="s">
        <v>265</v>
      </c>
      <c r="F187" s="200" t="s">
        <v>266</v>
      </c>
      <c r="G187" s="201" t="s">
        <v>267</v>
      </c>
      <c r="H187" s="202">
        <v>2</v>
      </c>
      <c r="I187" s="203"/>
      <c r="J187" s="204">
        <f>ROUND(I187*H187,2)</f>
        <v>0</v>
      </c>
      <c r="K187" s="200" t="s">
        <v>165</v>
      </c>
      <c r="L187" s="43"/>
      <c r="M187" s="205" t="s">
        <v>19</v>
      </c>
      <c r="N187" s="206" t="s">
        <v>44</v>
      </c>
      <c r="O187" s="79"/>
      <c r="P187" s="207">
        <f>O187*H187</f>
        <v>0</v>
      </c>
      <c r="Q187" s="207">
        <v>0.026280000000000001</v>
      </c>
      <c r="R187" s="207">
        <f>Q187*H187</f>
        <v>0.052560000000000003</v>
      </c>
      <c r="S187" s="207">
        <v>0</v>
      </c>
      <c r="T187" s="208">
        <f>S187*H187</f>
        <v>0</v>
      </c>
      <c r="AR187" s="17" t="s">
        <v>166</v>
      </c>
      <c r="AT187" s="17" t="s">
        <v>162</v>
      </c>
      <c r="AU187" s="17" t="s">
        <v>83</v>
      </c>
      <c r="AY187" s="17" t="s">
        <v>160</v>
      </c>
      <c r="BE187" s="209">
        <f>IF(N187="základní",J187,0)</f>
        <v>0</v>
      </c>
      <c r="BF187" s="209">
        <f>IF(N187="snížená",J187,0)</f>
        <v>0</v>
      </c>
      <c r="BG187" s="209">
        <f>IF(N187="zákl. přenesená",J187,0)</f>
        <v>0</v>
      </c>
      <c r="BH187" s="209">
        <f>IF(N187="sníž. přenesená",J187,0)</f>
        <v>0</v>
      </c>
      <c r="BI187" s="209">
        <f>IF(N187="nulová",J187,0)</f>
        <v>0</v>
      </c>
      <c r="BJ187" s="17" t="s">
        <v>78</v>
      </c>
      <c r="BK187" s="209">
        <f>ROUND(I187*H187,2)</f>
        <v>0</v>
      </c>
      <c r="BL187" s="17" t="s">
        <v>166</v>
      </c>
      <c r="BM187" s="17" t="s">
        <v>268</v>
      </c>
    </row>
    <row r="188" s="11" customFormat="1">
      <c r="B188" s="210"/>
      <c r="C188" s="211"/>
      <c r="D188" s="212" t="s">
        <v>168</v>
      </c>
      <c r="E188" s="213" t="s">
        <v>19</v>
      </c>
      <c r="F188" s="214" t="s">
        <v>269</v>
      </c>
      <c r="G188" s="211"/>
      <c r="H188" s="213" t="s">
        <v>19</v>
      </c>
      <c r="I188" s="215"/>
      <c r="J188" s="211"/>
      <c r="K188" s="211"/>
      <c r="L188" s="216"/>
      <c r="M188" s="217"/>
      <c r="N188" s="218"/>
      <c r="O188" s="218"/>
      <c r="P188" s="218"/>
      <c r="Q188" s="218"/>
      <c r="R188" s="218"/>
      <c r="S188" s="218"/>
      <c r="T188" s="219"/>
      <c r="AT188" s="220" t="s">
        <v>168</v>
      </c>
      <c r="AU188" s="220" t="s">
        <v>83</v>
      </c>
      <c r="AV188" s="11" t="s">
        <v>78</v>
      </c>
      <c r="AW188" s="11" t="s">
        <v>34</v>
      </c>
      <c r="AX188" s="11" t="s">
        <v>73</v>
      </c>
      <c r="AY188" s="220" t="s">
        <v>160</v>
      </c>
    </row>
    <row r="189" s="12" customFormat="1">
      <c r="B189" s="221"/>
      <c r="C189" s="222"/>
      <c r="D189" s="212" t="s">
        <v>168</v>
      </c>
      <c r="E189" s="223" t="s">
        <v>19</v>
      </c>
      <c r="F189" s="224" t="s">
        <v>270</v>
      </c>
      <c r="G189" s="222"/>
      <c r="H189" s="225">
        <v>2</v>
      </c>
      <c r="I189" s="226"/>
      <c r="J189" s="222"/>
      <c r="K189" s="222"/>
      <c r="L189" s="227"/>
      <c r="M189" s="228"/>
      <c r="N189" s="229"/>
      <c r="O189" s="229"/>
      <c r="P189" s="229"/>
      <c r="Q189" s="229"/>
      <c r="R189" s="229"/>
      <c r="S189" s="229"/>
      <c r="T189" s="230"/>
      <c r="AT189" s="231" t="s">
        <v>168</v>
      </c>
      <c r="AU189" s="231" t="s">
        <v>83</v>
      </c>
      <c r="AV189" s="12" t="s">
        <v>83</v>
      </c>
      <c r="AW189" s="12" t="s">
        <v>34</v>
      </c>
      <c r="AX189" s="12" t="s">
        <v>78</v>
      </c>
      <c r="AY189" s="231" t="s">
        <v>160</v>
      </c>
    </row>
    <row r="190" s="1" customFormat="1" ht="16.5" customHeight="1">
      <c r="B190" s="38"/>
      <c r="C190" s="198" t="s">
        <v>271</v>
      </c>
      <c r="D190" s="198" t="s">
        <v>162</v>
      </c>
      <c r="E190" s="199" t="s">
        <v>272</v>
      </c>
      <c r="F190" s="200" t="s">
        <v>273</v>
      </c>
      <c r="G190" s="201" t="s">
        <v>93</v>
      </c>
      <c r="H190" s="202">
        <v>16.658999999999999</v>
      </c>
      <c r="I190" s="203"/>
      <c r="J190" s="204">
        <f>ROUND(I190*H190,2)</f>
        <v>0</v>
      </c>
      <c r="K190" s="200" t="s">
        <v>165</v>
      </c>
      <c r="L190" s="43"/>
      <c r="M190" s="205" t="s">
        <v>19</v>
      </c>
      <c r="N190" s="206" t="s">
        <v>44</v>
      </c>
      <c r="O190" s="79"/>
      <c r="P190" s="207">
        <f>O190*H190</f>
        <v>0</v>
      </c>
      <c r="Q190" s="207">
        <v>0.049630000000000001</v>
      </c>
      <c r="R190" s="207">
        <f>Q190*H190</f>
        <v>0.82678616999999999</v>
      </c>
      <c r="S190" s="207">
        <v>0</v>
      </c>
      <c r="T190" s="208">
        <f>S190*H190</f>
        <v>0</v>
      </c>
      <c r="AR190" s="17" t="s">
        <v>166</v>
      </c>
      <c r="AT190" s="17" t="s">
        <v>162</v>
      </c>
      <c r="AU190" s="17" t="s">
        <v>83</v>
      </c>
      <c r="AY190" s="17" t="s">
        <v>160</v>
      </c>
      <c r="BE190" s="209">
        <f>IF(N190="základní",J190,0)</f>
        <v>0</v>
      </c>
      <c r="BF190" s="209">
        <f>IF(N190="snížená",J190,0)</f>
        <v>0</v>
      </c>
      <c r="BG190" s="209">
        <f>IF(N190="zákl. přenesená",J190,0)</f>
        <v>0</v>
      </c>
      <c r="BH190" s="209">
        <f>IF(N190="sníž. přenesená",J190,0)</f>
        <v>0</v>
      </c>
      <c r="BI190" s="209">
        <f>IF(N190="nulová",J190,0)</f>
        <v>0</v>
      </c>
      <c r="BJ190" s="17" t="s">
        <v>78</v>
      </c>
      <c r="BK190" s="209">
        <f>ROUND(I190*H190,2)</f>
        <v>0</v>
      </c>
      <c r="BL190" s="17" t="s">
        <v>166</v>
      </c>
      <c r="BM190" s="17" t="s">
        <v>274</v>
      </c>
    </row>
    <row r="191" s="11" customFormat="1">
      <c r="B191" s="210"/>
      <c r="C191" s="211"/>
      <c r="D191" s="212" t="s">
        <v>168</v>
      </c>
      <c r="E191" s="213" t="s">
        <v>19</v>
      </c>
      <c r="F191" s="214" t="s">
        <v>275</v>
      </c>
      <c r="G191" s="211"/>
      <c r="H191" s="213" t="s">
        <v>19</v>
      </c>
      <c r="I191" s="215"/>
      <c r="J191" s="211"/>
      <c r="K191" s="211"/>
      <c r="L191" s="216"/>
      <c r="M191" s="217"/>
      <c r="N191" s="218"/>
      <c r="O191" s="218"/>
      <c r="P191" s="218"/>
      <c r="Q191" s="218"/>
      <c r="R191" s="218"/>
      <c r="S191" s="218"/>
      <c r="T191" s="219"/>
      <c r="AT191" s="220" t="s">
        <v>168</v>
      </c>
      <c r="AU191" s="220" t="s">
        <v>83</v>
      </c>
      <c r="AV191" s="11" t="s">
        <v>78</v>
      </c>
      <c r="AW191" s="11" t="s">
        <v>34</v>
      </c>
      <c r="AX191" s="11" t="s">
        <v>73</v>
      </c>
      <c r="AY191" s="220" t="s">
        <v>160</v>
      </c>
    </row>
    <row r="192" s="12" customFormat="1">
      <c r="B192" s="221"/>
      <c r="C192" s="222"/>
      <c r="D192" s="212" t="s">
        <v>168</v>
      </c>
      <c r="E192" s="223" t="s">
        <v>19</v>
      </c>
      <c r="F192" s="224" t="s">
        <v>276</v>
      </c>
      <c r="G192" s="222"/>
      <c r="H192" s="225">
        <v>6.0830000000000002</v>
      </c>
      <c r="I192" s="226"/>
      <c r="J192" s="222"/>
      <c r="K192" s="222"/>
      <c r="L192" s="227"/>
      <c r="M192" s="228"/>
      <c r="N192" s="229"/>
      <c r="O192" s="229"/>
      <c r="P192" s="229"/>
      <c r="Q192" s="229"/>
      <c r="R192" s="229"/>
      <c r="S192" s="229"/>
      <c r="T192" s="230"/>
      <c r="AT192" s="231" t="s">
        <v>168</v>
      </c>
      <c r="AU192" s="231" t="s">
        <v>83</v>
      </c>
      <c r="AV192" s="12" t="s">
        <v>83</v>
      </c>
      <c r="AW192" s="12" t="s">
        <v>34</v>
      </c>
      <c r="AX192" s="12" t="s">
        <v>73</v>
      </c>
      <c r="AY192" s="231" t="s">
        <v>160</v>
      </c>
    </row>
    <row r="193" s="12" customFormat="1">
      <c r="B193" s="221"/>
      <c r="C193" s="222"/>
      <c r="D193" s="212" t="s">
        <v>168</v>
      </c>
      <c r="E193" s="223" t="s">
        <v>19</v>
      </c>
      <c r="F193" s="224" t="s">
        <v>277</v>
      </c>
      <c r="G193" s="222"/>
      <c r="H193" s="225">
        <v>2.3650000000000002</v>
      </c>
      <c r="I193" s="226"/>
      <c r="J193" s="222"/>
      <c r="K193" s="222"/>
      <c r="L193" s="227"/>
      <c r="M193" s="228"/>
      <c r="N193" s="229"/>
      <c r="O193" s="229"/>
      <c r="P193" s="229"/>
      <c r="Q193" s="229"/>
      <c r="R193" s="229"/>
      <c r="S193" s="229"/>
      <c r="T193" s="230"/>
      <c r="AT193" s="231" t="s">
        <v>168</v>
      </c>
      <c r="AU193" s="231" t="s">
        <v>83</v>
      </c>
      <c r="AV193" s="12" t="s">
        <v>83</v>
      </c>
      <c r="AW193" s="12" t="s">
        <v>34</v>
      </c>
      <c r="AX193" s="12" t="s">
        <v>73</v>
      </c>
      <c r="AY193" s="231" t="s">
        <v>160</v>
      </c>
    </row>
    <row r="194" s="13" customFormat="1">
      <c r="B194" s="232"/>
      <c r="C194" s="233"/>
      <c r="D194" s="212" t="s">
        <v>168</v>
      </c>
      <c r="E194" s="234" t="s">
        <v>19</v>
      </c>
      <c r="F194" s="235" t="s">
        <v>171</v>
      </c>
      <c r="G194" s="233"/>
      <c r="H194" s="236">
        <v>8.4480000000000004</v>
      </c>
      <c r="I194" s="237"/>
      <c r="J194" s="233"/>
      <c r="K194" s="233"/>
      <c r="L194" s="238"/>
      <c r="M194" s="239"/>
      <c r="N194" s="240"/>
      <c r="O194" s="240"/>
      <c r="P194" s="240"/>
      <c r="Q194" s="240"/>
      <c r="R194" s="240"/>
      <c r="S194" s="240"/>
      <c r="T194" s="241"/>
      <c r="AT194" s="242" t="s">
        <v>168</v>
      </c>
      <c r="AU194" s="242" t="s">
        <v>83</v>
      </c>
      <c r="AV194" s="13" t="s">
        <v>172</v>
      </c>
      <c r="AW194" s="13" t="s">
        <v>34</v>
      </c>
      <c r="AX194" s="13" t="s">
        <v>73</v>
      </c>
      <c r="AY194" s="242" t="s">
        <v>160</v>
      </c>
    </row>
    <row r="195" s="12" customFormat="1">
      <c r="B195" s="221"/>
      <c r="C195" s="222"/>
      <c r="D195" s="212" t="s">
        <v>168</v>
      </c>
      <c r="E195" s="223" t="s">
        <v>19</v>
      </c>
      <c r="F195" s="224" t="s">
        <v>278</v>
      </c>
      <c r="G195" s="222"/>
      <c r="H195" s="225">
        <v>5.8460000000000001</v>
      </c>
      <c r="I195" s="226"/>
      <c r="J195" s="222"/>
      <c r="K195" s="222"/>
      <c r="L195" s="227"/>
      <c r="M195" s="228"/>
      <c r="N195" s="229"/>
      <c r="O195" s="229"/>
      <c r="P195" s="229"/>
      <c r="Q195" s="229"/>
      <c r="R195" s="229"/>
      <c r="S195" s="229"/>
      <c r="T195" s="230"/>
      <c r="AT195" s="231" t="s">
        <v>168</v>
      </c>
      <c r="AU195" s="231" t="s">
        <v>83</v>
      </c>
      <c r="AV195" s="12" t="s">
        <v>83</v>
      </c>
      <c r="AW195" s="12" t="s">
        <v>34</v>
      </c>
      <c r="AX195" s="12" t="s">
        <v>73</v>
      </c>
      <c r="AY195" s="231" t="s">
        <v>160</v>
      </c>
    </row>
    <row r="196" s="12" customFormat="1">
      <c r="B196" s="221"/>
      <c r="C196" s="222"/>
      <c r="D196" s="212" t="s">
        <v>168</v>
      </c>
      <c r="E196" s="223" t="s">
        <v>19</v>
      </c>
      <c r="F196" s="224" t="s">
        <v>279</v>
      </c>
      <c r="G196" s="222"/>
      <c r="H196" s="225">
        <v>2.2970000000000002</v>
      </c>
      <c r="I196" s="226"/>
      <c r="J196" s="222"/>
      <c r="K196" s="222"/>
      <c r="L196" s="227"/>
      <c r="M196" s="228"/>
      <c r="N196" s="229"/>
      <c r="O196" s="229"/>
      <c r="P196" s="229"/>
      <c r="Q196" s="229"/>
      <c r="R196" s="229"/>
      <c r="S196" s="229"/>
      <c r="T196" s="230"/>
      <c r="AT196" s="231" t="s">
        <v>168</v>
      </c>
      <c r="AU196" s="231" t="s">
        <v>83</v>
      </c>
      <c r="AV196" s="12" t="s">
        <v>83</v>
      </c>
      <c r="AW196" s="12" t="s">
        <v>34</v>
      </c>
      <c r="AX196" s="12" t="s">
        <v>73</v>
      </c>
      <c r="AY196" s="231" t="s">
        <v>160</v>
      </c>
    </row>
    <row r="197" s="12" customFormat="1">
      <c r="B197" s="221"/>
      <c r="C197" s="222"/>
      <c r="D197" s="212" t="s">
        <v>168</v>
      </c>
      <c r="E197" s="223" t="s">
        <v>19</v>
      </c>
      <c r="F197" s="224" t="s">
        <v>280</v>
      </c>
      <c r="G197" s="222"/>
      <c r="H197" s="225">
        <v>0.068000000000000005</v>
      </c>
      <c r="I197" s="226"/>
      <c r="J197" s="222"/>
      <c r="K197" s="222"/>
      <c r="L197" s="227"/>
      <c r="M197" s="228"/>
      <c r="N197" s="229"/>
      <c r="O197" s="229"/>
      <c r="P197" s="229"/>
      <c r="Q197" s="229"/>
      <c r="R197" s="229"/>
      <c r="S197" s="229"/>
      <c r="T197" s="230"/>
      <c r="AT197" s="231" t="s">
        <v>168</v>
      </c>
      <c r="AU197" s="231" t="s">
        <v>83</v>
      </c>
      <c r="AV197" s="12" t="s">
        <v>83</v>
      </c>
      <c r="AW197" s="12" t="s">
        <v>34</v>
      </c>
      <c r="AX197" s="12" t="s">
        <v>73</v>
      </c>
      <c r="AY197" s="231" t="s">
        <v>160</v>
      </c>
    </row>
    <row r="198" s="13" customFormat="1">
      <c r="B198" s="232"/>
      <c r="C198" s="233"/>
      <c r="D198" s="212" t="s">
        <v>168</v>
      </c>
      <c r="E198" s="234" t="s">
        <v>19</v>
      </c>
      <c r="F198" s="235" t="s">
        <v>171</v>
      </c>
      <c r="G198" s="233"/>
      <c r="H198" s="236">
        <v>8.2110000000000003</v>
      </c>
      <c r="I198" s="237"/>
      <c r="J198" s="233"/>
      <c r="K198" s="233"/>
      <c r="L198" s="238"/>
      <c r="M198" s="239"/>
      <c r="N198" s="240"/>
      <c r="O198" s="240"/>
      <c r="P198" s="240"/>
      <c r="Q198" s="240"/>
      <c r="R198" s="240"/>
      <c r="S198" s="240"/>
      <c r="T198" s="241"/>
      <c r="AT198" s="242" t="s">
        <v>168</v>
      </c>
      <c r="AU198" s="242" t="s">
        <v>83</v>
      </c>
      <c r="AV198" s="13" t="s">
        <v>172</v>
      </c>
      <c r="AW198" s="13" t="s">
        <v>34</v>
      </c>
      <c r="AX198" s="13" t="s">
        <v>73</v>
      </c>
      <c r="AY198" s="242" t="s">
        <v>160</v>
      </c>
    </row>
    <row r="199" s="14" customFormat="1">
      <c r="B199" s="243"/>
      <c r="C199" s="244"/>
      <c r="D199" s="212" t="s">
        <v>168</v>
      </c>
      <c r="E199" s="245" t="s">
        <v>19</v>
      </c>
      <c r="F199" s="246" t="s">
        <v>183</v>
      </c>
      <c r="G199" s="244"/>
      <c r="H199" s="247">
        <v>16.658999999999999</v>
      </c>
      <c r="I199" s="248"/>
      <c r="J199" s="244"/>
      <c r="K199" s="244"/>
      <c r="L199" s="249"/>
      <c r="M199" s="250"/>
      <c r="N199" s="251"/>
      <c r="O199" s="251"/>
      <c r="P199" s="251"/>
      <c r="Q199" s="251"/>
      <c r="R199" s="251"/>
      <c r="S199" s="251"/>
      <c r="T199" s="252"/>
      <c r="AT199" s="253" t="s">
        <v>168</v>
      </c>
      <c r="AU199" s="253" t="s">
        <v>83</v>
      </c>
      <c r="AV199" s="14" t="s">
        <v>166</v>
      </c>
      <c r="AW199" s="14" t="s">
        <v>34</v>
      </c>
      <c r="AX199" s="14" t="s">
        <v>78</v>
      </c>
      <c r="AY199" s="253" t="s">
        <v>160</v>
      </c>
    </row>
    <row r="200" s="1" customFormat="1" ht="16.5" customHeight="1">
      <c r="B200" s="38"/>
      <c r="C200" s="198" t="s">
        <v>281</v>
      </c>
      <c r="D200" s="198" t="s">
        <v>162</v>
      </c>
      <c r="E200" s="199" t="s">
        <v>282</v>
      </c>
      <c r="F200" s="200" t="s">
        <v>283</v>
      </c>
      <c r="G200" s="201" t="s">
        <v>284</v>
      </c>
      <c r="H200" s="202">
        <v>55.140000000000001</v>
      </c>
      <c r="I200" s="203"/>
      <c r="J200" s="204">
        <f>ROUND(I200*H200,2)</f>
        <v>0</v>
      </c>
      <c r="K200" s="200" t="s">
        <v>165</v>
      </c>
      <c r="L200" s="43"/>
      <c r="M200" s="205" t="s">
        <v>19</v>
      </c>
      <c r="N200" s="206" t="s">
        <v>44</v>
      </c>
      <c r="O200" s="79"/>
      <c r="P200" s="207">
        <f>O200*H200</f>
        <v>0</v>
      </c>
      <c r="Q200" s="207">
        <v>0.00012</v>
      </c>
      <c r="R200" s="207">
        <f>Q200*H200</f>
        <v>0.0066167999999999999</v>
      </c>
      <c r="S200" s="207">
        <v>0</v>
      </c>
      <c r="T200" s="208">
        <f>S200*H200</f>
        <v>0</v>
      </c>
      <c r="AR200" s="17" t="s">
        <v>166</v>
      </c>
      <c r="AT200" s="17" t="s">
        <v>162</v>
      </c>
      <c r="AU200" s="17" t="s">
        <v>83</v>
      </c>
      <c r="AY200" s="17" t="s">
        <v>160</v>
      </c>
      <c r="BE200" s="209">
        <f>IF(N200="základní",J200,0)</f>
        <v>0</v>
      </c>
      <c r="BF200" s="209">
        <f>IF(N200="snížená",J200,0)</f>
        <v>0</v>
      </c>
      <c r="BG200" s="209">
        <f>IF(N200="zákl. přenesená",J200,0)</f>
        <v>0</v>
      </c>
      <c r="BH200" s="209">
        <f>IF(N200="sníž. přenesená",J200,0)</f>
        <v>0</v>
      </c>
      <c r="BI200" s="209">
        <f>IF(N200="nulová",J200,0)</f>
        <v>0</v>
      </c>
      <c r="BJ200" s="17" t="s">
        <v>78</v>
      </c>
      <c r="BK200" s="209">
        <f>ROUND(I200*H200,2)</f>
        <v>0</v>
      </c>
      <c r="BL200" s="17" t="s">
        <v>166</v>
      </c>
      <c r="BM200" s="17" t="s">
        <v>285</v>
      </c>
    </row>
    <row r="201" s="11" customFormat="1">
      <c r="B201" s="210"/>
      <c r="C201" s="211"/>
      <c r="D201" s="212" t="s">
        <v>168</v>
      </c>
      <c r="E201" s="213" t="s">
        <v>19</v>
      </c>
      <c r="F201" s="214" t="s">
        <v>275</v>
      </c>
      <c r="G201" s="211"/>
      <c r="H201" s="213" t="s">
        <v>19</v>
      </c>
      <c r="I201" s="215"/>
      <c r="J201" s="211"/>
      <c r="K201" s="211"/>
      <c r="L201" s="216"/>
      <c r="M201" s="217"/>
      <c r="N201" s="218"/>
      <c r="O201" s="218"/>
      <c r="P201" s="218"/>
      <c r="Q201" s="218"/>
      <c r="R201" s="218"/>
      <c r="S201" s="218"/>
      <c r="T201" s="219"/>
      <c r="AT201" s="220" t="s">
        <v>168</v>
      </c>
      <c r="AU201" s="220" t="s">
        <v>83</v>
      </c>
      <c r="AV201" s="11" t="s">
        <v>78</v>
      </c>
      <c r="AW201" s="11" t="s">
        <v>34</v>
      </c>
      <c r="AX201" s="11" t="s">
        <v>73</v>
      </c>
      <c r="AY201" s="220" t="s">
        <v>160</v>
      </c>
    </row>
    <row r="202" s="12" customFormat="1">
      <c r="B202" s="221"/>
      <c r="C202" s="222"/>
      <c r="D202" s="212" t="s">
        <v>168</v>
      </c>
      <c r="E202" s="223" t="s">
        <v>19</v>
      </c>
      <c r="F202" s="224" t="s">
        <v>286</v>
      </c>
      <c r="G202" s="222"/>
      <c r="H202" s="225">
        <v>10.130000000000001</v>
      </c>
      <c r="I202" s="226"/>
      <c r="J202" s="222"/>
      <c r="K202" s="222"/>
      <c r="L202" s="227"/>
      <c r="M202" s="228"/>
      <c r="N202" s="229"/>
      <c r="O202" s="229"/>
      <c r="P202" s="229"/>
      <c r="Q202" s="229"/>
      <c r="R202" s="229"/>
      <c r="S202" s="229"/>
      <c r="T202" s="230"/>
      <c r="AT202" s="231" t="s">
        <v>168</v>
      </c>
      <c r="AU202" s="231" t="s">
        <v>83</v>
      </c>
      <c r="AV202" s="12" t="s">
        <v>83</v>
      </c>
      <c r="AW202" s="12" t="s">
        <v>34</v>
      </c>
      <c r="AX202" s="12" t="s">
        <v>73</v>
      </c>
      <c r="AY202" s="231" t="s">
        <v>160</v>
      </c>
    </row>
    <row r="203" s="12" customFormat="1">
      <c r="B203" s="221"/>
      <c r="C203" s="222"/>
      <c r="D203" s="212" t="s">
        <v>168</v>
      </c>
      <c r="E203" s="223" t="s">
        <v>19</v>
      </c>
      <c r="F203" s="224" t="s">
        <v>287</v>
      </c>
      <c r="G203" s="222"/>
      <c r="H203" s="225">
        <v>4.3499999999999996</v>
      </c>
      <c r="I203" s="226"/>
      <c r="J203" s="222"/>
      <c r="K203" s="222"/>
      <c r="L203" s="227"/>
      <c r="M203" s="228"/>
      <c r="N203" s="229"/>
      <c r="O203" s="229"/>
      <c r="P203" s="229"/>
      <c r="Q203" s="229"/>
      <c r="R203" s="229"/>
      <c r="S203" s="229"/>
      <c r="T203" s="230"/>
      <c r="AT203" s="231" t="s">
        <v>168</v>
      </c>
      <c r="AU203" s="231" t="s">
        <v>83</v>
      </c>
      <c r="AV203" s="12" t="s">
        <v>83</v>
      </c>
      <c r="AW203" s="12" t="s">
        <v>34</v>
      </c>
      <c r="AX203" s="12" t="s">
        <v>73</v>
      </c>
      <c r="AY203" s="231" t="s">
        <v>160</v>
      </c>
    </row>
    <row r="204" s="13" customFormat="1">
      <c r="B204" s="232"/>
      <c r="C204" s="233"/>
      <c r="D204" s="212" t="s">
        <v>168</v>
      </c>
      <c r="E204" s="234" t="s">
        <v>19</v>
      </c>
      <c r="F204" s="235" t="s">
        <v>171</v>
      </c>
      <c r="G204" s="233"/>
      <c r="H204" s="236">
        <v>14.48</v>
      </c>
      <c r="I204" s="237"/>
      <c r="J204" s="233"/>
      <c r="K204" s="233"/>
      <c r="L204" s="238"/>
      <c r="M204" s="239"/>
      <c r="N204" s="240"/>
      <c r="O204" s="240"/>
      <c r="P204" s="240"/>
      <c r="Q204" s="240"/>
      <c r="R204" s="240"/>
      <c r="S204" s="240"/>
      <c r="T204" s="241"/>
      <c r="AT204" s="242" t="s">
        <v>168</v>
      </c>
      <c r="AU204" s="242" t="s">
        <v>83</v>
      </c>
      <c r="AV204" s="13" t="s">
        <v>172</v>
      </c>
      <c r="AW204" s="13" t="s">
        <v>34</v>
      </c>
      <c r="AX204" s="13" t="s">
        <v>73</v>
      </c>
      <c r="AY204" s="242" t="s">
        <v>160</v>
      </c>
    </row>
    <row r="205" s="12" customFormat="1">
      <c r="B205" s="221"/>
      <c r="C205" s="222"/>
      <c r="D205" s="212" t="s">
        <v>168</v>
      </c>
      <c r="E205" s="223" t="s">
        <v>19</v>
      </c>
      <c r="F205" s="224" t="s">
        <v>288</v>
      </c>
      <c r="G205" s="222"/>
      <c r="H205" s="225">
        <v>8.4399999999999995</v>
      </c>
      <c r="I205" s="226"/>
      <c r="J205" s="222"/>
      <c r="K205" s="222"/>
      <c r="L205" s="227"/>
      <c r="M205" s="228"/>
      <c r="N205" s="229"/>
      <c r="O205" s="229"/>
      <c r="P205" s="229"/>
      <c r="Q205" s="229"/>
      <c r="R205" s="229"/>
      <c r="S205" s="229"/>
      <c r="T205" s="230"/>
      <c r="AT205" s="231" t="s">
        <v>168</v>
      </c>
      <c r="AU205" s="231" t="s">
        <v>83</v>
      </c>
      <c r="AV205" s="12" t="s">
        <v>83</v>
      </c>
      <c r="AW205" s="12" t="s">
        <v>34</v>
      </c>
      <c r="AX205" s="12" t="s">
        <v>73</v>
      </c>
      <c r="AY205" s="231" t="s">
        <v>160</v>
      </c>
    </row>
    <row r="206" s="12" customFormat="1">
      <c r="B206" s="221"/>
      <c r="C206" s="222"/>
      <c r="D206" s="212" t="s">
        <v>168</v>
      </c>
      <c r="E206" s="223" t="s">
        <v>19</v>
      </c>
      <c r="F206" s="224" t="s">
        <v>289</v>
      </c>
      <c r="G206" s="222"/>
      <c r="H206" s="225">
        <v>4.2999999999999998</v>
      </c>
      <c r="I206" s="226"/>
      <c r="J206" s="222"/>
      <c r="K206" s="222"/>
      <c r="L206" s="227"/>
      <c r="M206" s="228"/>
      <c r="N206" s="229"/>
      <c r="O206" s="229"/>
      <c r="P206" s="229"/>
      <c r="Q206" s="229"/>
      <c r="R206" s="229"/>
      <c r="S206" s="229"/>
      <c r="T206" s="230"/>
      <c r="AT206" s="231" t="s">
        <v>168</v>
      </c>
      <c r="AU206" s="231" t="s">
        <v>83</v>
      </c>
      <c r="AV206" s="12" t="s">
        <v>83</v>
      </c>
      <c r="AW206" s="12" t="s">
        <v>34</v>
      </c>
      <c r="AX206" s="12" t="s">
        <v>73</v>
      </c>
      <c r="AY206" s="231" t="s">
        <v>160</v>
      </c>
    </row>
    <row r="207" s="12" customFormat="1">
      <c r="B207" s="221"/>
      <c r="C207" s="222"/>
      <c r="D207" s="212" t="s">
        <v>168</v>
      </c>
      <c r="E207" s="223" t="s">
        <v>19</v>
      </c>
      <c r="F207" s="224" t="s">
        <v>290</v>
      </c>
      <c r="G207" s="222"/>
      <c r="H207" s="225">
        <v>4.7999999999999998</v>
      </c>
      <c r="I207" s="226"/>
      <c r="J207" s="222"/>
      <c r="K207" s="222"/>
      <c r="L207" s="227"/>
      <c r="M207" s="228"/>
      <c r="N207" s="229"/>
      <c r="O207" s="229"/>
      <c r="P207" s="229"/>
      <c r="Q207" s="229"/>
      <c r="R207" s="229"/>
      <c r="S207" s="229"/>
      <c r="T207" s="230"/>
      <c r="AT207" s="231" t="s">
        <v>168</v>
      </c>
      <c r="AU207" s="231" t="s">
        <v>83</v>
      </c>
      <c r="AV207" s="12" t="s">
        <v>83</v>
      </c>
      <c r="AW207" s="12" t="s">
        <v>34</v>
      </c>
      <c r="AX207" s="12" t="s">
        <v>73</v>
      </c>
      <c r="AY207" s="231" t="s">
        <v>160</v>
      </c>
    </row>
    <row r="208" s="13" customFormat="1">
      <c r="B208" s="232"/>
      <c r="C208" s="233"/>
      <c r="D208" s="212" t="s">
        <v>168</v>
      </c>
      <c r="E208" s="234" t="s">
        <v>19</v>
      </c>
      <c r="F208" s="235" t="s">
        <v>171</v>
      </c>
      <c r="G208" s="233"/>
      <c r="H208" s="236">
        <v>17.539999999999999</v>
      </c>
      <c r="I208" s="237"/>
      <c r="J208" s="233"/>
      <c r="K208" s="233"/>
      <c r="L208" s="238"/>
      <c r="M208" s="239"/>
      <c r="N208" s="240"/>
      <c r="O208" s="240"/>
      <c r="P208" s="240"/>
      <c r="Q208" s="240"/>
      <c r="R208" s="240"/>
      <c r="S208" s="240"/>
      <c r="T208" s="241"/>
      <c r="AT208" s="242" t="s">
        <v>168</v>
      </c>
      <c r="AU208" s="242" t="s">
        <v>83</v>
      </c>
      <c r="AV208" s="13" t="s">
        <v>172</v>
      </c>
      <c r="AW208" s="13" t="s">
        <v>34</v>
      </c>
      <c r="AX208" s="13" t="s">
        <v>73</v>
      </c>
      <c r="AY208" s="242" t="s">
        <v>160</v>
      </c>
    </row>
    <row r="209" s="11" customFormat="1">
      <c r="B209" s="210"/>
      <c r="C209" s="211"/>
      <c r="D209" s="212" t="s">
        <v>168</v>
      </c>
      <c r="E209" s="213" t="s">
        <v>19</v>
      </c>
      <c r="F209" s="214" t="s">
        <v>291</v>
      </c>
      <c r="G209" s="211"/>
      <c r="H209" s="213" t="s">
        <v>19</v>
      </c>
      <c r="I209" s="215"/>
      <c r="J209" s="211"/>
      <c r="K209" s="211"/>
      <c r="L209" s="216"/>
      <c r="M209" s="217"/>
      <c r="N209" s="218"/>
      <c r="O209" s="218"/>
      <c r="P209" s="218"/>
      <c r="Q209" s="218"/>
      <c r="R209" s="218"/>
      <c r="S209" s="218"/>
      <c r="T209" s="219"/>
      <c r="AT209" s="220" t="s">
        <v>168</v>
      </c>
      <c r="AU209" s="220" t="s">
        <v>83</v>
      </c>
      <c r="AV209" s="11" t="s">
        <v>78</v>
      </c>
      <c r="AW209" s="11" t="s">
        <v>34</v>
      </c>
      <c r="AX209" s="11" t="s">
        <v>73</v>
      </c>
      <c r="AY209" s="220" t="s">
        <v>160</v>
      </c>
    </row>
    <row r="210" s="11" customFormat="1">
      <c r="B210" s="210"/>
      <c r="C210" s="211"/>
      <c r="D210" s="212" t="s">
        <v>168</v>
      </c>
      <c r="E210" s="213" t="s">
        <v>19</v>
      </c>
      <c r="F210" s="214" t="s">
        <v>257</v>
      </c>
      <c r="G210" s="211"/>
      <c r="H210" s="213" t="s">
        <v>19</v>
      </c>
      <c r="I210" s="215"/>
      <c r="J210" s="211"/>
      <c r="K210" s="211"/>
      <c r="L210" s="216"/>
      <c r="M210" s="217"/>
      <c r="N210" s="218"/>
      <c r="O210" s="218"/>
      <c r="P210" s="218"/>
      <c r="Q210" s="218"/>
      <c r="R210" s="218"/>
      <c r="S210" s="218"/>
      <c r="T210" s="219"/>
      <c r="AT210" s="220" t="s">
        <v>168</v>
      </c>
      <c r="AU210" s="220" t="s">
        <v>83</v>
      </c>
      <c r="AV210" s="11" t="s">
        <v>78</v>
      </c>
      <c r="AW210" s="11" t="s">
        <v>34</v>
      </c>
      <c r="AX210" s="11" t="s">
        <v>73</v>
      </c>
      <c r="AY210" s="220" t="s">
        <v>160</v>
      </c>
    </row>
    <row r="211" s="12" customFormat="1">
      <c r="B211" s="221"/>
      <c r="C211" s="222"/>
      <c r="D211" s="212" t="s">
        <v>168</v>
      </c>
      <c r="E211" s="223" t="s">
        <v>19</v>
      </c>
      <c r="F211" s="224" t="s">
        <v>292</v>
      </c>
      <c r="G211" s="222"/>
      <c r="H211" s="225">
        <v>3.0099999999999998</v>
      </c>
      <c r="I211" s="226"/>
      <c r="J211" s="222"/>
      <c r="K211" s="222"/>
      <c r="L211" s="227"/>
      <c r="M211" s="228"/>
      <c r="N211" s="229"/>
      <c r="O211" s="229"/>
      <c r="P211" s="229"/>
      <c r="Q211" s="229"/>
      <c r="R211" s="229"/>
      <c r="S211" s="229"/>
      <c r="T211" s="230"/>
      <c r="AT211" s="231" t="s">
        <v>168</v>
      </c>
      <c r="AU211" s="231" t="s">
        <v>83</v>
      </c>
      <c r="AV211" s="12" t="s">
        <v>83</v>
      </c>
      <c r="AW211" s="12" t="s">
        <v>34</v>
      </c>
      <c r="AX211" s="12" t="s">
        <v>73</v>
      </c>
      <c r="AY211" s="231" t="s">
        <v>160</v>
      </c>
    </row>
    <row r="212" s="12" customFormat="1">
      <c r="B212" s="221"/>
      <c r="C212" s="222"/>
      <c r="D212" s="212" t="s">
        <v>168</v>
      </c>
      <c r="E212" s="223" t="s">
        <v>19</v>
      </c>
      <c r="F212" s="224" t="s">
        <v>293</v>
      </c>
      <c r="G212" s="222"/>
      <c r="H212" s="225">
        <v>9</v>
      </c>
      <c r="I212" s="226"/>
      <c r="J212" s="222"/>
      <c r="K212" s="222"/>
      <c r="L212" s="227"/>
      <c r="M212" s="228"/>
      <c r="N212" s="229"/>
      <c r="O212" s="229"/>
      <c r="P212" s="229"/>
      <c r="Q212" s="229"/>
      <c r="R212" s="229"/>
      <c r="S212" s="229"/>
      <c r="T212" s="230"/>
      <c r="AT212" s="231" t="s">
        <v>168</v>
      </c>
      <c r="AU212" s="231" t="s">
        <v>83</v>
      </c>
      <c r="AV212" s="12" t="s">
        <v>83</v>
      </c>
      <c r="AW212" s="12" t="s">
        <v>34</v>
      </c>
      <c r="AX212" s="12" t="s">
        <v>73</v>
      </c>
      <c r="AY212" s="231" t="s">
        <v>160</v>
      </c>
    </row>
    <row r="213" s="13" customFormat="1">
      <c r="B213" s="232"/>
      <c r="C213" s="233"/>
      <c r="D213" s="212" t="s">
        <v>168</v>
      </c>
      <c r="E213" s="234" t="s">
        <v>19</v>
      </c>
      <c r="F213" s="235" t="s">
        <v>171</v>
      </c>
      <c r="G213" s="233"/>
      <c r="H213" s="236">
        <v>12.01</v>
      </c>
      <c r="I213" s="237"/>
      <c r="J213" s="233"/>
      <c r="K213" s="233"/>
      <c r="L213" s="238"/>
      <c r="M213" s="239"/>
      <c r="N213" s="240"/>
      <c r="O213" s="240"/>
      <c r="P213" s="240"/>
      <c r="Q213" s="240"/>
      <c r="R213" s="240"/>
      <c r="S213" s="240"/>
      <c r="T213" s="241"/>
      <c r="AT213" s="242" t="s">
        <v>168</v>
      </c>
      <c r="AU213" s="242" t="s">
        <v>83</v>
      </c>
      <c r="AV213" s="13" t="s">
        <v>172</v>
      </c>
      <c r="AW213" s="13" t="s">
        <v>34</v>
      </c>
      <c r="AX213" s="13" t="s">
        <v>73</v>
      </c>
      <c r="AY213" s="242" t="s">
        <v>160</v>
      </c>
    </row>
    <row r="214" s="11" customFormat="1">
      <c r="B214" s="210"/>
      <c r="C214" s="211"/>
      <c r="D214" s="212" t="s">
        <v>168</v>
      </c>
      <c r="E214" s="213" t="s">
        <v>19</v>
      </c>
      <c r="F214" s="214" t="s">
        <v>260</v>
      </c>
      <c r="G214" s="211"/>
      <c r="H214" s="213" t="s">
        <v>19</v>
      </c>
      <c r="I214" s="215"/>
      <c r="J214" s="211"/>
      <c r="K214" s="211"/>
      <c r="L214" s="216"/>
      <c r="M214" s="217"/>
      <c r="N214" s="218"/>
      <c r="O214" s="218"/>
      <c r="P214" s="218"/>
      <c r="Q214" s="218"/>
      <c r="R214" s="218"/>
      <c r="S214" s="218"/>
      <c r="T214" s="219"/>
      <c r="AT214" s="220" t="s">
        <v>168</v>
      </c>
      <c r="AU214" s="220" t="s">
        <v>83</v>
      </c>
      <c r="AV214" s="11" t="s">
        <v>78</v>
      </c>
      <c r="AW214" s="11" t="s">
        <v>34</v>
      </c>
      <c r="AX214" s="11" t="s">
        <v>73</v>
      </c>
      <c r="AY214" s="220" t="s">
        <v>160</v>
      </c>
    </row>
    <row r="215" s="12" customFormat="1">
      <c r="B215" s="221"/>
      <c r="C215" s="222"/>
      <c r="D215" s="212" t="s">
        <v>168</v>
      </c>
      <c r="E215" s="223" t="s">
        <v>19</v>
      </c>
      <c r="F215" s="224" t="s">
        <v>294</v>
      </c>
      <c r="G215" s="222"/>
      <c r="H215" s="225">
        <v>2.8999999999999999</v>
      </c>
      <c r="I215" s="226"/>
      <c r="J215" s="222"/>
      <c r="K215" s="222"/>
      <c r="L215" s="227"/>
      <c r="M215" s="228"/>
      <c r="N215" s="229"/>
      <c r="O215" s="229"/>
      <c r="P215" s="229"/>
      <c r="Q215" s="229"/>
      <c r="R215" s="229"/>
      <c r="S215" s="229"/>
      <c r="T215" s="230"/>
      <c r="AT215" s="231" t="s">
        <v>168</v>
      </c>
      <c r="AU215" s="231" t="s">
        <v>83</v>
      </c>
      <c r="AV215" s="12" t="s">
        <v>83</v>
      </c>
      <c r="AW215" s="12" t="s">
        <v>34</v>
      </c>
      <c r="AX215" s="12" t="s">
        <v>73</v>
      </c>
      <c r="AY215" s="231" t="s">
        <v>160</v>
      </c>
    </row>
    <row r="216" s="12" customFormat="1">
      <c r="B216" s="221"/>
      <c r="C216" s="222"/>
      <c r="D216" s="212" t="s">
        <v>168</v>
      </c>
      <c r="E216" s="223" t="s">
        <v>19</v>
      </c>
      <c r="F216" s="224" t="s">
        <v>295</v>
      </c>
      <c r="G216" s="222"/>
      <c r="H216" s="225">
        <v>2.48</v>
      </c>
      <c r="I216" s="226"/>
      <c r="J216" s="222"/>
      <c r="K216" s="222"/>
      <c r="L216" s="227"/>
      <c r="M216" s="228"/>
      <c r="N216" s="229"/>
      <c r="O216" s="229"/>
      <c r="P216" s="229"/>
      <c r="Q216" s="229"/>
      <c r="R216" s="229"/>
      <c r="S216" s="229"/>
      <c r="T216" s="230"/>
      <c r="AT216" s="231" t="s">
        <v>168</v>
      </c>
      <c r="AU216" s="231" t="s">
        <v>83</v>
      </c>
      <c r="AV216" s="12" t="s">
        <v>83</v>
      </c>
      <c r="AW216" s="12" t="s">
        <v>34</v>
      </c>
      <c r="AX216" s="12" t="s">
        <v>73</v>
      </c>
      <c r="AY216" s="231" t="s">
        <v>160</v>
      </c>
    </row>
    <row r="217" s="12" customFormat="1">
      <c r="B217" s="221"/>
      <c r="C217" s="222"/>
      <c r="D217" s="212" t="s">
        <v>168</v>
      </c>
      <c r="E217" s="223" t="s">
        <v>19</v>
      </c>
      <c r="F217" s="224" t="s">
        <v>296</v>
      </c>
      <c r="G217" s="222"/>
      <c r="H217" s="225">
        <v>5.7300000000000004</v>
      </c>
      <c r="I217" s="226"/>
      <c r="J217" s="222"/>
      <c r="K217" s="222"/>
      <c r="L217" s="227"/>
      <c r="M217" s="228"/>
      <c r="N217" s="229"/>
      <c r="O217" s="229"/>
      <c r="P217" s="229"/>
      <c r="Q217" s="229"/>
      <c r="R217" s="229"/>
      <c r="S217" s="229"/>
      <c r="T217" s="230"/>
      <c r="AT217" s="231" t="s">
        <v>168</v>
      </c>
      <c r="AU217" s="231" t="s">
        <v>83</v>
      </c>
      <c r="AV217" s="12" t="s">
        <v>83</v>
      </c>
      <c r="AW217" s="12" t="s">
        <v>34</v>
      </c>
      <c r="AX217" s="12" t="s">
        <v>73</v>
      </c>
      <c r="AY217" s="231" t="s">
        <v>160</v>
      </c>
    </row>
    <row r="218" s="13" customFormat="1">
      <c r="B218" s="232"/>
      <c r="C218" s="233"/>
      <c r="D218" s="212" t="s">
        <v>168</v>
      </c>
      <c r="E218" s="234" t="s">
        <v>19</v>
      </c>
      <c r="F218" s="235" t="s">
        <v>171</v>
      </c>
      <c r="G218" s="233"/>
      <c r="H218" s="236">
        <v>11.109999999999999</v>
      </c>
      <c r="I218" s="237"/>
      <c r="J218" s="233"/>
      <c r="K218" s="233"/>
      <c r="L218" s="238"/>
      <c r="M218" s="239"/>
      <c r="N218" s="240"/>
      <c r="O218" s="240"/>
      <c r="P218" s="240"/>
      <c r="Q218" s="240"/>
      <c r="R218" s="240"/>
      <c r="S218" s="240"/>
      <c r="T218" s="241"/>
      <c r="AT218" s="242" t="s">
        <v>168</v>
      </c>
      <c r="AU218" s="242" t="s">
        <v>83</v>
      </c>
      <c r="AV218" s="13" t="s">
        <v>172</v>
      </c>
      <c r="AW218" s="13" t="s">
        <v>34</v>
      </c>
      <c r="AX218" s="13" t="s">
        <v>73</v>
      </c>
      <c r="AY218" s="242" t="s">
        <v>160</v>
      </c>
    </row>
    <row r="219" s="14" customFormat="1">
      <c r="B219" s="243"/>
      <c r="C219" s="244"/>
      <c r="D219" s="212" t="s">
        <v>168</v>
      </c>
      <c r="E219" s="245" t="s">
        <v>19</v>
      </c>
      <c r="F219" s="246" t="s">
        <v>183</v>
      </c>
      <c r="G219" s="244"/>
      <c r="H219" s="247">
        <v>55.140000000000001</v>
      </c>
      <c r="I219" s="248"/>
      <c r="J219" s="244"/>
      <c r="K219" s="244"/>
      <c r="L219" s="249"/>
      <c r="M219" s="250"/>
      <c r="N219" s="251"/>
      <c r="O219" s="251"/>
      <c r="P219" s="251"/>
      <c r="Q219" s="251"/>
      <c r="R219" s="251"/>
      <c r="S219" s="251"/>
      <c r="T219" s="252"/>
      <c r="AT219" s="253" t="s">
        <v>168</v>
      </c>
      <c r="AU219" s="253" t="s">
        <v>83</v>
      </c>
      <c r="AV219" s="14" t="s">
        <v>166</v>
      </c>
      <c r="AW219" s="14" t="s">
        <v>34</v>
      </c>
      <c r="AX219" s="14" t="s">
        <v>78</v>
      </c>
      <c r="AY219" s="253" t="s">
        <v>160</v>
      </c>
    </row>
    <row r="220" s="1" customFormat="1" ht="16.5" customHeight="1">
      <c r="B220" s="38"/>
      <c r="C220" s="198" t="s">
        <v>7</v>
      </c>
      <c r="D220" s="198" t="s">
        <v>162</v>
      </c>
      <c r="E220" s="199" t="s">
        <v>297</v>
      </c>
      <c r="F220" s="200" t="s">
        <v>298</v>
      </c>
      <c r="G220" s="201" t="s">
        <v>284</v>
      </c>
      <c r="H220" s="202">
        <v>4.6500000000000004</v>
      </c>
      <c r="I220" s="203"/>
      <c r="J220" s="204">
        <f>ROUND(I220*H220,2)</f>
        <v>0</v>
      </c>
      <c r="K220" s="200" t="s">
        <v>165</v>
      </c>
      <c r="L220" s="43"/>
      <c r="M220" s="205" t="s">
        <v>19</v>
      </c>
      <c r="N220" s="206" t="s">
        <v>44</v>
      </c>
      <c r="O220" s="79"/>
      <c r="P220" s="207">
        <f>O220*H220</f>
        <v>0</v>
      </c>
      <c r="Q220" s="207">
        <v>8.0000000000000007E-05</v>
      </c>
      <c r="R220" s="207">
        <f>Q220*H220</f>
        <v>0.00037200000000000004</v>
      </c>
      <c r="S220" s="207">
        <v>0</v>
      </c>
      <c r="T220" s="208">
        <f>S220*H220</f>
        <v>0</v>
      </c>
      <c r="AR220" s="17" t="s">
        <v>166</v>
      </c>
      <c r="AT220" s="17" t="s">
        <v>162</v>
      </c>
      <c r="AU220" s="17" t="s">
        <v>83</v>
      </c>
      <c r="AY220" s="17" t="s">
        <v>160</v>
      </c>
      <c r="BE220" s="209">
        <f>IF(N220="základní",J220,0)</f>
        <v>0</v>
      </c>
      <c r="BF220" s="209">
        <f>IF(N220="snížená",J220,0)</f>
        <v>0</v>
      </c>
      <c r="BG220" s="209">
        <f>IF(N220="zákl. přenesená",J220,0)</f>
        <v>0</v>
      </c>
      <c r="BH220" s="209">
        <f>IF(N220="sníž. přenesená",J220,0)</f>
        <v>0</v>
      </c>
      <c r="BI220" s="209">
        <f>IF(N220="nulová",J220,0)</f>
        <v>0</v>
      </c>
      <c r="BJ220" s="17" t="s">
        <v>78</v>
      </c>
      <c r="BK220" s="209">
        <f>ROUND(I220*H220,2)</f>
        <v>0</v>
      </c>
      <c r="BL220" s="17" t="s">
        <v>166</v>
      </c>
      <c r="BM220" s="17" t="s">
        <v>299</v>
      </c>
    </row>
    <row r="221" s="12" customFormat="1">
      <c r="B221" s="221"/>
      <c r="C221" s="222"/>
      <c r="D221" s="212" t="s">
        <v>168</v>
      </c>
      <c r="E221" s="223" t="s">
        <v>19</v>
      </c>
      <c r="F221" s="224" t="s">
        <v>300</v>
      </c>
      <c r="G221" s="222"/>
      <c r="H221" s="225">
        <v>4.6500000000000004</v>
      </c>
      <c r="I221" s="226"/>
      <c r="J221" s="222"/>
      <c r="K221" s="222"/>
      <c r="L221" s="227"/>
      <c r="M221" s="228"/>
      <c r="N221" s="229"/>
      <c r="O221" s="229"/>
      <c r="P221" s="229"/>
      <c r="Q221" s="229"/>
      <c r="R221" s="229"/>
      <c r="S221" s="229"/>
      <c r="T221" s="230"/>
      <c r="AT221" s="231" t="s">
        <v>168</v>
      </c>
      <c r="AU221" s="231" t="s">
        <v>83</v>
      </c>
      <c r="AV221" s="12" t="s">
        <v>83</v>
      </c>
      <c r="AW221" s="12" t="s">
        <v>34</v>
      </c>
      <c r="AX221" s="12" t="s">
        <v>78</v>
      </c>
      <c r="AY221" s="231" t="s">
        <v>160</v>
      </c>
    </row>
    <row r="222" s="1" customFormat="1" ht="16.5" customHeight="1">
      <c r="B222" s="38"/>
      <c r="C222" s="198" t="s">
        <v>301</v>
      </c>
      <c r="D222" s="198" t="s">
        <v>162</v>
      </c>
      <c r="E222" s="199" t="s">
        <v>302</v>
      </c>
      <c r="F222" s="200" t="s">
        <v>303</v>
      </c>
      <c r="G222" s="201" t="s">
        <v>284</v>
      </c>
      <c r="H222" s="202">
        <v>9.1999999999999993</v>
      </c>
      <c r="I222" s="203"/>
      <c r="J222" s="204">
        <f>ROUND(I222*H222,2)</f>
        <v>0</v>
      </c>
      <c r="K222" s="200" t="s">
        <v>19</v>
      </c>
      <c r="L222" s="43"/>
      <c r="M222" s="205" t="s">
        <v>19</v>
      </c>
      <c r="N222" s="206" t="s">
        <v>44</v>
      </c>
      <c r="O222" s="79"/>
      <c r="P222" s="207">
        <f>O222*H222</f>
        <v>0</v>
      </c>
      <c r="Q222" s="207">
        <v>0</v>
      </c>
      <c r="R222" s="207">
        <f>Q222*H222</f>
        <v>0</v>
      </c>
      <c r="S222" s="207">
        <v>0</v>
      </c>
      <c r="T222" s="208">
        <f>S222*H222</f>
        <v>0</v>
      </c>
      <c r="AR222" s="17" t="s">
        <v>166</v>
      </c>
      <c r="AT222" s="17" t="s">
        <v>162</v>
      </c>
      <c r="AU222" s="17" t="s">
        <v>83</v>
      </c>
      <c r="AY222" s="17" t="s">
        <v>160</v>
      </c>
      <c r="BE222" s="209">
        <f>IF(N222="základní",J222,0)</f>
        <v>0</v>
      </c>
      <c r="BF222" s="209">
        <f>IF(N222="snížená",J222,0)</f>
        <v>0</v>
      </c>
      <c r="BG222" s="209">
        <f>IF(N222="zákl. přenesená",J222,0)</f>
        <v>0</v>
      </c>
      <c r="BH222" s="209">
        <f>IF(N222="sníž. přenesená",J222,0)</f>
        <v>0</v>
      </c>
      <c r="BI222" s="209">
        <f>IF(N222="nulová",J222,0)</f>
        <v>0</v>
      </c>
      <c r="BJ222" s="17" t="s">
        <v>78</v>
      </c>
      <c r="BK222" s="209">
        <f>ROUND(I222*H222,2)</f>
        <v>0</v>
      </c>
      <c r="BL222" s="17" t="s">
        <v>166</v>
      </c>
      <c r="BM222" s="17" t="s">
        <v>304</v>
      </c>
    </row>
    <row r="223" s="12" customFormat="1">
      <c r="B223" s="221"/>
      <c r="C223" s="222"/>
      <c r="D223" s="212" t="s">
        <v>168</v>
      </c>
      <c r="E223" s="223" t="s">
        <v>19</v>
      </c>
      <c r="F223" s="224" t="s">
        <v>305</v>
      </c>
      <c r="G223" s="222"/>
      <c r="H223" s="225">
        <v>9.1999999999999993</v>
      </c>
      <c r="I223" s="226"/>
      <c r="J223" s="222"/>
      <c r="K223" s="222"/>
      <c r="L223" s="227"/>
      <c r="M223" s="228"/>
      <c r="N223" s="229"/>
      <c r="O223" s="229"/>
      <c r="P223" s="229"/>
      <c r="Q223" s="229"/>
      <c r="R223" s="229"/>
      <c r="S223" s="229"/>
      <c r="T223" s="230"/>
      <c r="AT223" s="231" t="s">
        <v>168</v>
      </c>
      <c r="AU223" s="231" t="s">
        <v>83</v>
      </c>
      <c r="AV223" s="12" t="s">
        <v>83</v>
      </c>
      <c r="AW223" s="12" t="s">
        <v>34</v>
      </c>
      <c r="AX223" s="12" t="s">
        <v>78</v>
      </c>
      <c r="AY223" s="231" t="s">
        <v>160</v>
      </c>
    </row>
    <row r="224" s="10" customFormat="1" ht="22.8" customHeight="1">
      <c r="B224" s="182"/>
      <c r="C224" s="183"/>
      <c r="D224" s="184" t="s">
        <v>72</v>
      </c>
      <c r="E224" s="196" t="s">
        <v>166</v>
      </c>
      <c r="F224" s="196" t="s">
        <v>306</v>
      </c>
      <c r="G224" s="183"/>
      <c r="H224" s="183"/>
      <c r="I224" s="186"/>
      <c r="J224" s="197">
        <f>BK224</f>
        <v>0</v>
      </c>
      <c r="K224" s="183"/>
      <c r="L224" s="188"/>
      <c r="M224" s="189"/>
      <c r="N224" s="190"/>
      <c r="O224" s="190"/>
      <c r="P224" s="191">
        <f>SUM(P225:P237)</f>
        <v>0</v>
      </c>
      <c r="Q224" s="190"/>
      <c r="R224" s="191">
        <f>SUM(R225:R237)</f>
        <v>0.25096000000000002</v>
      </c>
      <c r="S224" s="190"/>
      <c r="T224" s="192">
        <f>SUM(T225:T237)</f>
        <v>0</v>
      </c>
      <c r="AR224" s="193" t="s">
        <v>78</v>
      </c>
      <c r="AT224" s="194" t="s">
        <v>72</v>
      </c>
      <c r="AU224" s="194" t="s">
        <v>78</v>
      </c>
      <c r="AY224" s="193" t="s">
        <v>160</v>
      </c>
      <c r="BK224" s="195">
        <f>SUM(BK225:BK237)</f>
        <v>0</v>
      </c>
    </row>
    <row r="225" s="1" customFormat="1" ht="16.5" customHeight="1">
      <c r="B225" s="38"/>
      <c r="C225" s="198" t="s">
        <v>307</v>
      </c>
      <c r="D225" s="198" t="s">
        <v>162</v>
      </c>
      <c r="E225" s="199" t="s">
        <v>308</v>
      </c>
      <c r="F225" s="200" t="s">
        <v>309</v>
      </c>
      <c r="G225" s="201" t="s">
        <v>267</v>
      </c>
      <c r="H225" s="202">
        <v>4</v>
      </c>
      <c r="I225" s="203"/>
      <c r="J225" s="204">
        <f>ROUND(I225*H225,2)</f>
        <v>0</v>
      </c>
      <c r="K225" s="200" t="s">
        <v>165</v>
      </c>
      <c r="L225" s="43"/>
      <c r="M225" s="205" t="s">
        <v>19</v>
      </c>
      <c r="N225" s="206" t="s">
        <v>44</v>
      </c>
      <c r="O225" s="79"/>
      <c r="P225" s="207">
        <f>O225*H225</f>
        <v>0</v>
      </c>
      <c r="Q225" s="207">
        <v>0.022780000000000002</v>
      </c>
      <c r="R225" s="207">
        <f>Q225*H225</f>
        <v>0.091120000000000007</v>
      </c>
      <c r="S225" s="207">
        <v>0</v>
      </c>
      <c r="T225" s="208">
        <f>S225*H225</f>
        <v>0</v>
      </c>
      <c r="AR225" s="17" t="s">
        <v>166</v>
      </c>
      <c r="AT225" s="17" t="s">
        <v>162</v>
      </c>
      <c r="AU225" s="17" t="s">
        <v>83</v>
      </c>
      <c r="AY225" s="17" t="s">
        <v>160</v>
      </c>
      <c r="BE225" s="209">
        <f>IF(N225="základní",J225,0)</f>
        <v>0</v>
      </c>
      <c r="BF225" s="209">
        <f>IF(N225="snížená",J225,0)</f>
        <v>0</v>
      </c>
      <c r="BG225" s="209">
        <f>IF(N225="zákl. přenesená",J225,0)</f>
        <v>0</v>
      </c>
      <c r="BH225" s="209">
        <f>IF(N225="sníž. přenesená",J225,0)</f>
        <v>0</v>
      </c>
      <c r="BI225" s="209">
        <f>IF(N225="nulová",J225,0)</f>
        <v>0</v>
      </c>
      <c r="BJ225" s="17" t="s">
        <v>78</v>
      </c>
      <c r="BK225" s="209">
        <f>ROUND(I225*H225,2)</f>
        <v>0</v>
      </c>
      <c r="BL225" s="17" t="s">
        <v>166</v>
      </c>
      <c r="BM225" s="17" t="s">
        <v>310</v>
      </c>
    </row>
    <row r="226" s="11" customFormat="1">
      <c r="B226" s="210"/>
      <c r="C226" s="211"/>
      <c r="D226" s="212" t="s">
        <v>168</v>
      </c>
      <c r="E226" s="213" t="s">
        <v>19</v>
      </c>
      <c r="F226" s="214" t="s">
        <v>311</v>
      </c>
      <c r="G226" s="211"/>
      <c r="H226" s="213" t="s">
        <v>19</v>
      </c>
      <c r="I226" s="215"/>
      <c r="J226" s="211"/>
      <c r="K226" s="211"/>
      <c r="L226" s="216"/>
      <c r="M226" s="217"/>
      <c r="N226" s="218"/>
      <c r="O226" s="218"/>
      <c r="P226" s="218"/>
      <c r="Q226" s="218"/>
      <c r="R226" s="218"/>
      <c r="S226" s="218"/>
      <c r="T226" s="219"/>
      <c r="AT226" s="220" t="s">
        <v>168</v>
      </c>
      <c r="AU226" s="220" t="s">
        <v>83</v>
      </c>
      <c r="AV226" s="11" t="s">
        <v>78</v>
      </c>
      <c r="AW226" s="11" t="s">
        <v>34</v>
      </c>
      <c r="AX226" s="11" t="s">
        <v>73</v>
      </c>
      <c r="AY226" s="220" t="s">
        <v>160</v>
      </c>
    </row>
    <row r="227" s="12" customFormat="1">
      <c r="B227" s="221"/>
      <c r="C227" s="222"/>
      <c r="D227" s="212" t="s">
        <v>168</v>
      </c>
      <c r="E227" s="223" t="s">
        <v>19</v>
      </c>
      <c r="F227" s="224" t="s">
        <v>312</v>
      </c>
      <c r="G227" s="222"/>
      <c r="H227" s="225">
        <v>2</v>
      </c>
      <c r="I227" s="226"/>
      <c r="J227" s="222"/>
      <c r="K227" s="222"/>
      <c r="L227" s="227"/>
      <c r="M227" s="228"/>
      <c r="N227" s="229"/>
      <c r="O227" s="229"/>
      <c r="P227" s="229"/>
      <c r="Q227" s="229"/>
      <c r="R227" s="229"/>
      <c r="S227" s="229"/>
      <c r="T227" s="230"/>
      <c r="AT227" s="231" t="s">
        <v>168</v>
      </c>
      <c r="AU227" s="231" t="s">
        <v>83</v>
      </c>
      <c r="AV227" s="12" t="s">
        <v>83</v>
      </c>
      <c r="AW227" s="12" t="s">
        <v>34</v>
      </c>
      <c r="AX227" s="12" t="s">
        <v>73</v>
      </c>
      <c r="AY227" s="231" t="s">
        <v>160</v>
      </c>
    </row>
    <row r="228" s="12" customFormat="1">
      <c r="B228" s="221"/>
      <c r="C228" s="222"/>
      <c r="D228" s="212" t="s">
        <v>168</v>
      </c>
      <c r="E228" s="223" t="s">
        <v>19</v>
      </c>
      <c r="F228" s="224" t="s">
        <v>313</v>
      </c>
      <c r="G228" s="222"/>
      <c r="H228" s="225">
        <v>2</v>
      </c>
      <c r="I228" s="226"/>
      <c r="J228" s="222"/>
      <c r="K228" s="222"/>
      <c r="L228" s="227"/>
      <c r="M228" s="228"/>
      <c r="N228" s="229"/>
      <c r="O228" s="229"/>
      <c r="P228" s="229"/>
      <c r="Q228" s="229"/>
      <c r="R228" s="229"/>
      <c r="S228" s="229"/>
      <c r="T228" s="230"/>
      <c r="AT228" s="231" t="s">
        <v>168</v>
      </c>
      <c r="AU228" s="231" t="s">
        <v>83</v>
      </c>
      <c r="AV228" s="12" t="s">
        <v>83</v>
      </c>
      <c r="AW228" s="12" t="s">
        <v>34</v>
      </c>
      <c r="AX228" s="12" t="s">
        <v>73</v>
      </c>
      <c r="AY228" s="231" t="s">
        <v>160</v>
      </c>
    </row>
    <row r="229" s="14" customFormat="1">
      <c r="B229" s="243"/>
      <c r="C229" s="244"/>
      <c r="D229" s="212" t="s">
        <v>168</v>
      </c>
      <c r="E229" s="245" t="s">
        <v>19</v>
      </c>
      <c r="F229" s="246" t="s">
        <v>183</v>
      </c>
      <c r="G229" s="244"/>
      <c r="H229" s="247">
        <v>4</v>
      </c>
      <c r="I229" s="248"/>
      <c r="J229" s="244"/>
      <c r="K229" s="244"/>
      <c r="L229" s="249"/>
      <c r="M229" s="250"/>
      <c r="N229" s="251"/>
      <c r="O229" s="251"/>
      <c r="P229" s="251"/>
      <c r="Q229" s="251"/>
      <c r="R229" s="251"/>
      <c r="S229" s="251"/>
      <c r="T229" s="252"/>
      <c r="AT229" s="253" t="s">
        <v>168</v>
      </c>
      <c r="AU229" s="253" t="s">
        <v>83</v>
      </c>
      <c r="AV229" s="14" t="s">
        <v>166</v>
      </c>
      <c r="AW229" s="14" t="s">
        <v>34</v>
      </c>
      <c r="AX229" s="14" t="s">
        <v>78</v>
      </c>
      <c r="AY229" s="253" t="s">
        <v>160</v>
      </c>
    </row>
    <row r="230" s="1" customFormat="1" ht="16.5" customHeight="1">
      <c r="B230" s="38"/>
      <c r="C230" s="198" t="s">
        <v>314</v>
      </c>
      <c r="D230" s="198" t="s">
        <v>162</v>
      </c>
      <c r="E230" s="199" t="s">
        <v>315</v>
      </c>
      <c r="F230" s="200" t="s">
        <v>316</v>
      </c>
      <c r="G230" s="201" t="s">
        <v>317</v>
      </c>
      <c r="H230" s="202">
        <v>45.219000000000001</v>
      </c>
      <c r="I230" s="203"/>
      <c r="J230" s="204">
        <f>ROUND(I230*H230,2)</f>
        <v>0</v>
      </c>
      <c r="K230" s="200" t="s">
        <v>19</v>
      </c>
      <c r="L230" s="43"/>
      <c r="M230" s="205" t="s">
        <v>19</v>
      </c>
      <c r="N230" s="206" t="s">
        <v>44</v>
      </c>
      <c r="O230" s="79"/>
      <c r="P230" s="207">
        <f>O230*H230</f>
        <v>0</v>
      </c>
      <c r="Q230" s="207">
        <v>0</v>
      </c>
      <c r="R230" s="207">
        <f>Q230*H230</f>
        <v>0</v>
      </c>
      <c r="S230" s="207">
        <v>0</v>
      </c>
      <c r="T230" s="208">
        <f>S230*H230</f>
        <v>0</v>
      </c>
      <c r="AR230" s="17" t="s">
        <v>166</v>
      </c>
      <c r="AT230" s="17" t="s">
        <v>162</v>
      </c>
      <c r="AU230" s="17" t="s">
        <v>83</v>
      </c>
      <c r="AY230" s="17" t="s">
        <v>160</v>
      </c>
      <c r="BE230" s="209">
        <f>IF(N230="základní",J230,0)</f>
        <v>0</v>
      </c>
      <c r="BF230" s="209">
        <f>IF(N230="snížená",J230,0)</f>
        <v>0</v>
      </c>
      <c r="BG230" s="209">
        <f>IF(N230="zákl. přenesená",J230,0)</f>
        <v>0</v>
      </c>
      <c r="BH230" s="209">
        <f>IF(N230="sníž. přenesená",J230,0)</f>
        <v>0</v>
      </c>
      <c r="BI230" s="209">
        <f>IF(N230="nulová",J230,0)</f>
        <v>0</v>
      </c>
      <c r="BJ230" s="17" t="s">
        <v>78</v>
      </c>
      <c r="BK230" s="209">
        <f>ROUND(I230*H230,2)</f>
        <v>0</v>
      </c>
      <c r="BL230" s="17" t="s">
        <v>166</v>
      </c>
      <c r="BM230" s="17" t="s">
        <v>318</v>
      </c>
    </row>
    <row r="231" s="12" customFormat="1">
      <c r="B231" s="221"/>
      <c r="C231" s="222"/>
      <c r="D231" s="212" t="s">
        <v>168</v>
      </c>
      <c r="E231" s="223" t="s">
        <v>19</v>
      </c>
      <c r="F231" s="224" t="s">
        <v>319</v>
      </c>
      <c r="G231" s="222"/>
      <c r="H231" s="225">
        <v>26.329999999999998</v>
      </c>
      <c r="I231" s="226"/>
      <c r="J231" s="222"/>
      <c r="K231" s="222"/>
      <c r="L231" s="227"/>
      <c r="M231" s="228"/>
      <c r="N231" s="229"/>
      <c r="O231" s="229"/>
      <c r="P231" s="229"/>
      <c r="Q231" s="229"/>
      <c r="R231" s="229"/>
      <c r="S231" s="229"/>
      <c r="T231" s="230"/>
      <c r="AT231" s="231" t="s">
        <v>168</v>
      </c>
      <c r="AU231" s="231" t="s">
        <v>83</v>
      </c>
      <c r="AV231" s="12" t="s">
        <v>83</v>
      </c>
      <c r="AW231" s="12" t="s">
        <v>34</v>
      </c>
      <c r="AX231" s="12" t="s">
        <v>73</v>
      </c>
      <c r="AY231" s="231" t="s">
        <v>160</v>
      </c>
    </row>
    <row r="232" s="12" customFormat="1">
      <c r="B232" s="221"/>
      <c r="C232" s="222"/>
      <c r="D232" s="212" t="s">
        <v>168</v>
      </c>
      <c r="E232" s="223" t="s">
        <v>19</v>
      </c>
      <c r="F232" s="224" t="s">
        <v>320</v>
      </c>
      <c r="G232" s="222"/>
      <c r="H232" s="225">
        <v>18.888999999999999</v>
      </c>
      <c r="I232" s="226"/>
      <c r="J232" s="222"/>
      <c r="K232" s="222"/>
      <c r="L232" s="227"/>
      <c r="M232" s="228"/>
      <c r="N232" s="229"/>
      <c r="O232" s="229"/>
      <c r="P232" s="229"/>
      <c r="Q232" s="229"/>
      <c r="R232" s="229"/>
      <c r="S232" s="229"/>
      <c r="T232" s="230"/>
      <c r="AT232" s="231" t="s">
        <v>168</v>
      </c>
      <c r="AU232" s="231" t="s">
        <v>83</v>
      </c>
      <c r="AV232" s="12" t="s">
        <v>83</v>
      </c>
      <c r="AW232" s="12" t="s">
        <v>34</v>
      </c>
      <c r="AX232" s="12" t="s">
        <v>73</v>
      </c>
      <c r="AY232" s="231" t="s">
        <v>160</v>
      </c>
    </row>
    <row r="233" s="14" customFormat="1">
      <c r="B233" s="243"/>
      <c r="C233" s="244"/>
      <c r="D233" s="212" t="s">
        <v>168</v>
      </c>
      <c r="E233" s="245" t="s">
        <v>19</v>
      </c>
      <c r="F233" s="246" t="s">
        <v>183</v>
      </c>
      <c r="G233" s="244"/>
      <c r="H233" s="247">
        <v>45.219000000000001</v>
      </c>
      <c r="I233" s="248"/>
      <c r="J233" s="244"/>
      <c r="K233" s="244"/>
      <c r="L233" s="249"/>
      <c r="M233" s="250"/>
      <c r="N233" s="251"/>
      <c r="O233" s="251"/>
      <c r="P233" s="251"/>
      <c r="Q233" s="251"/>
      <c r="R233" s="251"/>
      <c r="S233" s="251"/>
      <c r="T233" s="252"/>
      <c r="AT233" s="253" t="s">
        <v>168</v>
      </c>
      <c r="AU233" s="253" t="s">
        <v>83</v>
      </c>
      <c r="AV233" s="14" t="s">
        <v>166</v>
      </c>
      <c r="AW233" s="14" t="s">
        <v>34</v>
      </c>
      <c r="AX233" s="14" t="s">
        <v>78</v>
      </c>
      <c r="AY233" s="253" t="s">
        <v>160</v>
      </c>
    </row>
    <row r="234" s="1" customFormat="1" ht="22.5" customHeight="1">
      <c r="B234" s="38"/>
      <c r="C234" s="198" t="s">
        <v>321</v>
      </c>
      <c r="D234" s="198" t="s">
        <v>162</v>
      </c>
      <c r="E234" s="199" t="s">
        <v>322</v>
      </c>
      <c r="F234" s="200" t="s">
        <v>323</v>
      </c>
      <c r="G234" s="201" t="s">
        <v>267</v>
      </c>
      <c r="H234" s="202">
        <v>3</v>
      </c>
      <c r="I234" s="203"/>
      <c r="J234" s="204">
        <f>ROUND(I234*H234,2)</f>
        <v>0</v>
      </c>
      <c r="K234" s="200" t="s">
        <v>165</v>
      </c>
      <c r="L234" s="43"/>
      <c r="M234" s="205" t="s">
        <v>19</v>
      </c>
      <c r="N234" s="206" t="s">
        <v>44</v>
      </c>
      <c r="O234" s="79"/>
      <c r="P234" s="207">
        <f>O234*H234</f>
        <v>0</v>
      </c>
      <c r="Q234" s="207">
        <v>0.053280000000000001</v>
      </c>
      <c r="R234" s="207">
        <f>Q234*H234</f>
        <v>0.15984000000000001</v>
      </c>
      <c r="S234" s="207">
        <v>0</v>
      </c>
      <c r="T234" s="208">
        <f>S234*H234</f>
        <v>0</v>
      </c>
      <c r="AR234" s="17" t="s">
        <v>166</v>
      </c>
      <c r="AT234" s="17" t="s">
        <v>162</v>
      </c>
      <c r="AU234" s="17" t="s">
        <v>83</v>
      </c>
      <c r="AY234" s="17" t="s">
        <v>160</v>
      </c>
      <c r="BE234" s="209">
        <f>IF(N234="základní",J234,0)</f>
        <v>0</v>
      </c>
      <c r="BF234" s="209">
        <f>IF(N234="snížená",J234,0)</f>
        <v>0</v>
      </c>
      <c r="BG234" s="209">
        <f>IF(N234="zákl. přenesená",J234,0)</f>
        <v>0</v>
      </c>
      <c r="BH234" s="209">
        <f>IF(N234="sníž. přenesená",J234,0)</f>
        <v>0</v>
      </c>
      <c r="BI234" s="209">
        <f>IF(N234="nulová",J234,0)</f>
        <v>0</v>
      </c>
      <c r="BJ234" s="17" t="s">
        <v>78</v>
      </c>
      <c r="BK234" s="209">
        <f>ROUND(I234*H234,2)</f>
        <v>0</v>
      </c>
      <c r="BL234" s="17" t="s">
        <v>166</v>
      </c>
      <c r="BM234" s="17" t="s">
        <v>324</v>
      </c>
    </row>
    <row r="235" s="12" customFormat="1">
      <c r="B235" s="221"/>
      <c r="C235" s="222"/>
      <c r="D235" s="212" t="s">
        <v>168</v>
      </c>
      <c r="E235" s="223" t="s">
        <v>19</v>
      </c>
      <c r="F235" s="224" t="s">
        <v>325</v>
      </c>
      <c r="G235" s="222"/>
      <c r="H235" s="225">
        <v>3</v>
      </c>
      <c r="I235" s="226"/>
      <c r="J235" s="222"/>
      <c r="K235" s="222"/>
      <c r="L235" s="227"/>
      <c r="M235" s="228"/>
      <c r="N235" s="229"/>
      <c r="O235" s="229"/>
      <c r="P235" s="229"/>
      <c r="Q235" s="229"/>
      <c r="R235" s="229"/>
      <c r="S235" s="229"/>
      <c r="T235" s="230"/>
      <c r="AT235" s="231" t="s">
        <v>168</v>
      </c>
      <c r="AU235" s="231" t="s">
        <v>83</v>
      </c>
      <c r="AV235" s="12" t="s">
        <v>83</v>
      </c>
      <c r="AW235" s="12" t="s">
        <v>34</v>
      </c>
      <c r="AX235" s="12" t="s">
        <v>78</v>
      </c>
      <c r="AY235" s="231" t="s">
        <v>160</v>
      </c>
    </row>
    <row r="236" s="1" customFormat="1" ht="16.5" customHeight="1">
      <c r="B236" s="38"/>
      <c r="C236" s="198" t="s">
        <v>326</v>
      </c>
      <c r="D236" s="198" t="s">
        <v>162</v>
      </c>
      <c r="E236" s="199" t="s">
        <v>327</v>
      </c>
      <c r="F236" s="200" t="s">
        <v>328</v>
      </c>
      <c r="G236" s="201" t="s">
        <v>267</v>
      </c>
      <c r="H236" s="202">
        <v>3</v>
      </c>
      <c r="I236" s="203"/>
      <c r="J236" s="204">
        <f>ROUND(I236*H236,2)</f>
        <v>0</v>
      </c>
      <c r="K236" s="200" t="s">
        <v>19</v>
      </c>
      <c r="L236" s="43"/>
      <c r="M236" s="205" t="s">
        <v>19</v>
      </c>
      <c r="N236" s="206" t="s">
        <v>44</v>
      </c>
      <c r="O236" s="79"/>
      <c r="P236" s="207">
        <f>O236*H236</f>
        <v>0</v>
      </c>
      <c r="Q236" s="207">
        <v>0</v>
      </c>
      <c r="R236" s="207">
        <f>Q236*H236</f>
        <v>0</v>
      </c>
      <c r="S236" s="207">
        <v>0</v>
      </c>
      <c r="T236" s="208">
        <f>S236*H236</f>
        <v>0</v>
      </c>
      <c r="AR236" s="17" t="s">
        <v>166</v>
      </c>
      <c r="AT236" s="17" t="s">
        <v>162</v>
      </c>
      <c r="AU236" s="17" t="s">
        <v>83</v>
      </c>
      <c r="AY236" s="17" t="s">
        <v>160</v>
      </c>
      <c r="BE236" s="209">
        <f>IF(N236="základní",J236,0)</f>
        <v>0</v>
      </c>
      <c r="BF236" s="209">
        <f>IF(N236="snížená",J236,0)</f>
        <v>0</v>
      </c>
      <c r="BG236" s="209">
        <f>IF(N236="zákl. přenesená",J236,0)</f>
        <v>0</v>
      </c>
      <c r="BH236" s="209">
        <f>IF(N236="sníž. přenesená",J236,0)</f>
        <v>0</v>
      </c>
      <c r="BI236" s="209">
        <f>IF(N236="nulová",J236,0)</f>
        <v>0</v>
      </c>
      <c r="BJ236" s="17" t="s">
        <v>78</v>
      </c>
      <c r="BK236" s="209">
        <f>ROUND(I236*H236,2)</f>
        <v>0</v>
      </c>
      <c r="BL236" s="17" t="s">
        <v>166</v>
      </c>
      <c r="BM236" s="17" t="s">
        <v>329</v>
      </c>
    </row>
    <row r="237" s="12" customFormat="1">
      <c r="B237" s="221"/>
      <c r="C237" s="222"/>
      <c r="D237" s="212" t="s">
        <v>168</v>
      </c>
      <c r="E237" s="223" t="s">
        <v>19</v>
      </c>
      <c r="F237" s="224" t="s">
        <v>325</v>
      </c>
      <c r="G237" s="222"/>
      <c r="H237" s="225">
        <v>3</v>
      </c>
      <c r="I237" s="226"/>
      <c r="J237" s="222"/>
      <c r="K237" s="222"/>
      <c r="L237" s="227"/>
      <c r="M237" s="228"/>
      <c r="N237" s="229"/>
      <c r="O237" s="229"/>
      <c r="P237" s="229"/>
      <c r="Q237" s="229"/>
      <c r="R237" s="229"/>
      <c r="S237" s="229"/>
      <c r="T237" s="230"/>
      <c r="AT237" s="231" t="s">
        <v>168</v>
      </c>
      <c r="AU237" s="231" t="s">
        <v>83</v>
      </c>
      <c r="AV237" s="12" t="s">
        <v>83</v>
      </c>
      <c r="AW237" s="12" t="s">
        <v>34</v>
      </c>
      <c r="AX237" s="12" t="s">
        <v>78</v>
      </c>
      <c r="AY237" s="231" t="s">
        <v>160</v>
      </c>
    </row>
    <row r="238" s="10" customFormat="1" ht="22.8" customHeight="1">
      <c r="B238" s="182"/>
      <c r="C238" s="183"/>
      <c r="D238" s="184" t="s">
        <v>72</v>
      </c>
      <c r="E238" s="196" t="s">
        <v>189</v>
      </c>
      <c r="F238" s="196" t="s">
        <v>330</v>
      </c>
      <c r="G238" s="183"/>
      <c r="H238" s="183"/>
      <c r="I238" s="186"/>
      <c r="J238" s="197">
        <f>BK238</f>
        <v>0</v>
      </c>
      <c r="K238" s="183"/>
      <c r="L238" s="188"/>
      <c r="M238" s="189"/>
      <c r="N238" s="190"/>
      <c r="O238" s="190"/>
      <c r="P238" s="191">
        <f>SUM(P239:P246)</f>
        <v>0</v>
      </c>
      <c r="Q238" s="190"/>
      <c r="R238" s="191">
        <f>SUM(R239:R246)</f>
        <v>0.23338800000000001</v>
      </c>
      <c r="S238" s="190"/>
      <c r="T238" s="192">
        <f>SUM(T239:T246)</f>
        <v>0.1764</v>
      </c>
      <c r="AR238" s="193" t="s">
        <v>78</v>
      </c>
      <c r="AT238" s="194" t="s">
        <v>72</v>
      </c>
      <c r="AU238" s="194" t="s">
        <v>78</v>
      </c>
      <c r="AY238" s="193" t="s">
        <v>160</v>
      </c>
      <c r="BK238" s="195">
        <f>SUM(BK239:BK246)</f>
        <v>0</v>
      </c>
    </row>
    <row r="239" s="1" customFormat="1" ht="16.5" customHeight="1">
      <c r="B239" s="38"/>
      <c r="C239" s="198" t="s">
        <v>331</v>
      </c>
      <c r="D239" s="198" t="s">
        <v>162</v>
      </c>
      <c r="E239" s="199" t="s">
        <v>332</v>
      </c>
      <c r="F239" s="200" t="s">
        <v>333</v>
      </c>
      <c r="G239" s="201" t="s">
        <v>284</v>
      </c>
      <c r="H239" s="202">
        <v>6</v>
      </c>
      <c r="I239" s="203"/>
      <c r="J239" s="204">
        <f>ROUND(I239*H239,2)</f>
        <v>0</v>
      </c>
      <c r="K239" s="200" t="s">
        <v>165</v>
      </c>
      <c r="L239" s="43"/>
      <c r="M239" s="205" t="s">
        <v>19</v>
      </c>
      <c r="N239" s="206" t="s">
        <v>44</v>
      </c>
      <c r="O239" s="79"/>
      <c r="P239" s="207">
        <f>O239*H239</f>
        <v>0</v>
      </c>
      <c r="Q239" s="207">
        <v>0</v>
      </c>
      <c r="R239" s="207">
        <f>Q239*H239</f>
        <v>0</v>
      </c>
      <c r="S239" s="207">
        <v>0</v>
      </c>
      <c r="T239" s="208">
        <f>S239*H239</f>
        <v>0</v>
      </c>
      <c r="AR239" s="17" t="s">
        <v>166</v>
      </c>
      <c r="AT239" s="17" t="s">
        <v>162</v>
      </c>
      <c r="AU239" s="17" t="s">
        <v>83</v>
      </c>
      <c r="AY239" s="17" t="s">
        <v>160</v>
      </c>
      <c r="BE239" s="209">
        <f>IF(N239="základní",J239,0)</f>
        <v>0</v>
      </c>
      <c r="BF239" s="209">
        <f>IF(N239="snížená",J239,0)</f>
        <v>0</v>
      </c>
      <c r="BG239" s="209">
        <f>IF(N239="zákl. přenesená",J239,0)</f>
        <v>0</v>
      </c>
      <c r="BH239" s="209">
        <f>IF(N239="sníž. přenesená",J239,0)</f>
        <v>0</v>
      </c>
      <c r="BI239" s="209">
        <f>IF(N239="nulová",J239,0)</f>
        <v>0</v>
      </c>
      <c r="BJ239" s="17" t="s">
        <v>78</v>
      </c>
      <c r="BK239" s="209">
        <f>ROUND(I239*H239,2)</f>
        <v>0</v>
      </c>
      <c r="BL239" s="17" t="s">
        <v>166</v>
      </c>
      <c r="BM239" s="17" t="s">
        <v>334</v>
      </c>
    </row>
    <row r="240" s="12" customFormat="1">
      <c r="B240" s="221"/>
      <c r="C240" s="222"/>
      <c r="D240" s="212" t="s">
        <v>168</v>
      </c>
      <c r="E240" s="223" t="s">
        <v>19</v>
      </c>
      <c r="F240" s="224" t="s">
        <v>335</v>
      </c>
      <c r="G240" s="222"/>
      <c r="H240" s="225">
        <v>6</v>
      </c>
      <c r="I240" s="226"/>
      <c r="J240" s="222"/>
      <c r="K240" s="222"/>
      <c r="L240" s="227"/>
      <c r="M240" s="228"/>
      <c r="N240" s="229"/>
      <c r="O240" s="229"/>
      <c r="P240" s="229"/>
      <c r="Q240" s="229"/>
      <c r="R240" s="229"/>
      <c r="S240" s="229"/>
      <c r="T240" s="230"/>
      <c r="AT240" s="231" t="s">
        <v>168</v>
      </c>
      <c r="AU240" s="231" t="s">
        <v>83</v>
      </c>
      <c r="AV240" s="12" t="s">
        <v>83</v>
      </c>
      <c r="AW240" s="12" t="s">
        <v>34</v>
      </c>
      <c r="AX240" s="12" t="s">
        <v>78</v>
      </c>
      <c r="AY240" s="231" t="s">
        <v>160</v>
      </c>
    </row>
    <row r="241" s="1" customFormat="1" ht="22.5" customHeight="1">
      <c r="B241" s="38"/>
      <c r="C241" s="198" t="s">
        <v>336</v>
      </c>
      <c r="D241" s="198" t="s">
        <v>162</v>
      </c>
      <c r="E241" s="199" t="s">
        <v>337</v>
      </c>
      <c r="F241" s="200" t="s">
        <v>338</v>
      </c>
      <c r="G241" s="201" t="s">
        <v>93</v>
      </c>
      <c r="H241" s="202">
        <v>1.8</v>
      </c>
      <c r="I241" s="203"/>
      <c r="J241" s="204">
        <f>ROUND(I241*H241,2)</f>
        <v>0</v>
      </c>
      <c r="K241" s="200" t="s">
        <v>165</v>
      </c>
      <c r="L241" s="43"/>
      <c r="M241" s="205" t="s">
        <v>19</v>
      </c>
      <c r="N241" s="206" t="s">
        <v>44</v>
      </c>
      <c r="O241" s="79"/>
      <c r="P241" s="207">
        <f>O241*H241</f>
        <v>0</v>
      </c>
      <c r="Q241" s="207">
        <v>0</v>
      </c>
      <c r="R241" s="207">
        <f>Q241*H241</f>
        <v>0</v>
      </c>
      <c r="S241" s="207">
        <v>0.098000000000000004</v>
      </c>
      <c r="T241" s="208">
        <f>S241*H241</f>
        <v>0.1764</v>
      </c>
      <c r="AR241" s="17" t="s">
        <v>166</v>
      </c>
      <c r="AT241" s="17" t="s">
        <v>162</v>
      </c>
      <c r="AU241" s="17" t="s">
        <v>83</v>
      </c>
      <c r="AY241" s="17" t="s">
        <v>160</v>
      </c>
      <c r="BE241" s="209">
        <f>IF(N241="základní",J241,0)</f>
        <v>0</v>
      </c>
      <c r="BF241" s="209">
        <f>IF(N241="snížená",J241,0)</f>
        <v>0</v>
      </c>
      <c r="BG241" s="209">
        <f>IF(N241="zákl. přenesená",J241,0)</f>
        <v>0</v>
      </c>
      <c r="BH241" s="209">
        <f>IF(N241="sníž. přenesená",J241,0)</f>
        <v>0</v>
      </c>
      <c r="BI241" s="209">
        <f>IF(N241="nulová",J241,0)</f>
        <v>0</v>
      </c>
      <c r="BJ241" s="17" t="s">
        <v>78</v>
      </c>
      <c r="BK241" s="209">
        <f>ROUND(I241*H241,2)</f>
        <v>0</v>
      </c>
      <c r="BL241" s="17" t="s">
        <v>166</v>
      </c>
      <c r="BM241" s="17" t="s">
        <v>339</v>
      </c>
    </row>
    <row r="242" s="12" customFormat="1">
      <c r="B242" s="221"/>
      <c r="C242" s="222"/>
      <c r="D242" s="212" t="s">
        <v>168</v>
      </c>
      <c r="E242" s="223" t="s">
        <v>19</v>
      </c>
      <c r="F242" s="224" t="s">
        <v>340</v>
      </c>
      <c r="G242" s="222"/>
      <c r="H242" s="225">
        <v>1.8</v>
      </c>
      <c r="I242" s="226"/>
      <c r="J242" s="222"/>
      <c r="K242" s="222"/>
      <c r="L242" s="227"/>
      <c r="M242" s="228"/>
      <c r="N242" s="229"/>
      <c r="O242" s="229"/>
      <c r="P242" s="229"/>
      <c r="Q242" s="229"/>
      <c r="R242" s="229"/>
      <c r="S242" s="229"/>
      <c r="T242" s="230"/>
      <c r="AT242" s="231" t="s">
        <v>168</v>
      </c>
      <c r="AU242" s="231" t="s">
        <v>83</v>
      </c>
      <c r="AV242" s="12" t="s">
        <v>83</v>
      </c>
      <c r="AW242" s="12" t="s">
        <v>34</v>
      </c>
      <c r="AX242" s="12" t="s">
        <v>78</v>
      </c>
      <c r="AY242" s="231" t="s">
        <v>160</v>
      </c>
    </row>
    <row r="243" s="1" customFormat="1" ht="16.5" customHeight="1">
      <c r="B243" s="38"/>
      <c r="C243" s="198" t="s">
        <v>341</v>
      </c>
      <c r="D243" s="198" t="s">
        <v>162</v>
      </c>
      <c r="E243" s="199" t="s">
        <v>342</v>
      </c>
      <c r="F243" s="200" t="s">
        <v>343</v>
      </c>
      <c r="G243" s="201" t="s">
        <v>93</v>
      </c>
      <c r="H243" s="202">
        <v>3.6000000000000001</v>
      </c>
      <c r="I243" s="203"/>
      <c r="J243" s="204">
        <f>ROUND(I243*H243,2)</f>
        <v>0</v>
      </c>
      <c r="K243" s="200" t="s">
        <v>165</v>
      </c>
      <c r="L243" s="43"/>
      <c r="M243" s="205" t="s">
        <v>19</v>
      </c>
      <c r="N243" s="206" t="s">
        <v>44</v>
      </c>
      <c r="O243" s="79"/>
      <c r="P243" s="207">
        <f>O243*H243</f>
        <v>0</v>
      </c>
      <c r="Q243" s="207">
        <v>0</v>
      </c>
      <c r="R243" s="207">
        <f>Q243*H243</f>
        <v>0</v>
      </c>
      <c r="S243" s="207">
        <v>0</v>
      </c>
      <c r="T243" s="208">
        <f>S243*H243</f>
        <v>0</v>
      </c>
      <c r="AR243" s="17" t="s">
        <v>166</v>
      </c>
      <c r="AT243" s="17" t="s">
        <v>162</v>
      </c>
      <c r="AU243" s="17" t="s">
        <v>83</v>
      </c>
      <c r="AY243" s="17" t="s">
        <v>160</v>
      </c>
      <c r="BE243" s="209">
        <f>IF(N243="základní",J243,0)</f>
        <v>0</v>
      </c>
      <c r="BF243" s="209">
        <f>IF(N243="snížená",J243,0)</f>
        <v>0</v>
      </c>
      <c r="BG243" s="209">
        <f>IF(N243="zákl. přenesená",J243,0)</f>
        <v>0</v>
      </c>
      <c r="BH243" s="209">
        <f>IF(N243="sníž. přenesená",J243,0)</f>
        <v>0</v>
      </c>
      <c r="BI243" s="209">
        <f>IF(N243="nulová",J243,0)</f>
        <v>0</v>
      </c>
      <c r="BJ243" s="17" t="s">
        <v>78</v>
      </c>
      <c r="BK243" s="209">
        <f>ROUND(I243*H243,2)</f>
        <v>0</v>
      </c>
      <c r="BL243" s="17" t="s">
        <v>166</v>
      </c>
      <c r="BM243" s="17" t="s">
        <v>344</v>
      </c>
    </row>
    <row r="244" s="1" customFormat="1">
      <c r="B244" s="38"/>
      <c r="C244" s="39"/>
      <c r="D244" s="212" t="s">
        <v>345</v>
      </c>
      <c r="E244" s="39"/>
      <c r="F244" s="264" t="s">
        <v>346</v>
      </c>
      <c r="G244" s="39"/>
      <c r="H244" s="39"/>
      <c r="I244" s="125"/>
      <c r="J244" s="39"/>
      <c r="K244" s="39"/>
      <c r="L244" s="43"/>
      <c r="M244" s="265"/>
      <c r="N244" s="79"/>
      <c r="O244" s="79"/>
      <c r="P244" s="79"/>
      <c r="Q244" s="79"/>
      <c r="R244" s="79"/>
      <c r="S244" s="79"/>
      <c r="T244" s="80"/>
      <c r="AT244" s="17" t="s">
        <v>345</v>
      </c>
      <c r="AU244" s="17" t="s">
        <v>83</v>
      </c>
    </row>
    <row r="245" s="12" customFormat="1">
      <c r="B245" s="221"/>
      <c r="C245" s="222"/>
      <c r="D245" s="212" t="s">
        <v>168</v>
      </c>
      <c r="E245" s="222"/>
      <c r="F245" s="224" t="s">
        <v>347</v>
      </c>
      <c r="G245" s="222"/>
      <c r="H245" s="225">
        <v>3.6000000000000001</v>
      </c>
      <c r="I245" s="226"/>
      <c r="J245" s="222"/>
      <c r="K245" s="222"/>
      <c r="L245" s="227"/>
      <c r="M245" s="228"/>
      <c r="N245" s="229"/>
      <c r="O245" s="229"/>
      <c r="P245" s="229"/>
      <c r="Q245" s="229"/>
      <c r="R245" s="229"/>
      <c r="S245" s="229"/>
      <c r="T245" s="230"/>
      <c r="AT245" s="231" t="s">
        <v>168</v>
      </c>
      <c r="AU245" s="231" t="s">
        <v>83</v>
      </c>
      <c r="AV245" s="12" t="s">
        <v>83</v>
      </c>
      <c r="AW245" s="12" t="s">
        <v>4</v>
      </c>
      <c r="AX245" s="12" t="s">
        <v>78</v>
      </c>
      <c r="AY245" s="231" t="s">
        <v>160</v>
      </c>
    </row>
    <row r="246" s="1" customFormat="1" ht="22.5" customHeight="1">
      <c r="B246" s="38"/>
      <c r="C246" s="198" t="s">
        <v>348</v>
      </c>
      <c r="D246" s="198" t="s">
        <v>162</v>
      </c>
      <c r="E246" s="199" t="s">
        <v>349</v>
      </c>
      <c r="F246" s="200" t="s">
        <v>350</v>
      </c>
      <c r="G246" s="201" t="s">
        <v>93</v>
      </c>
      <c r="H246" s="202">
        <v>1.8</v>
      </c>
      <c r="I246" s="203"/>
      <c r="J246" s="204">
        <f>ROUND(I246*H246,2)</f>
        <v>0</v>
      </c>
      <c r="K246" s="200" t="s">
        <v>165</v>
      </c>
      <c r="L246" s="43"/>
      <c r="M246" s="205" t="s">
        <v>19</v>
      </c>
      <c r="N246" s="206" t="s">
        <v>44</v>
      </c>
      <c r="O246" s="79"/>
      <c r="P246" s="207">
        <f>O246*H246</f>
        <v>0</v>
      </c>
      <c r="Q246" s="207">
        <v>0.12966</v>
      </c>
      <c r="R246" s="207">
        <f>Q246*H246</f>
        <v>0.23338800000000001</v>
      </c>
      <c r="S246" s="207">
        <v>0</v>
      </c>
      <c r="T246" s="208">
        <f>S246*H246</f>
        <v>0</v>
      </c>
      <c r="AR246" s="17" t="s">
        <v>166</v>
      </c>
      <c r="AT246" s="17" t="s">
        <v>162</v>
      </c>
      <c r="AU246" s="17" t="s">
        <v>83</v>
      </c>
      <c r="AY246" s="17" t="s">
        <v>160</v>
      </c>
      <c r="BE246" s="209">
        <f>IF(N246="základní",J246,0)</f>
        <v>0</v>
      </c>
      <c r="BF246" s="209">
        <f>IF(N246="snížená",J246,0)</f>
        <v>0</v>
      </c>
      <c r="BG246" s="209">
        <f>IF(N246="zákl. přenesená",J246,0)</f>
        <v>0</v>
      </c>
      <c r="BH246" s="209">
        <f>IF(N246="sníž. přenesená",J246,0)</f>
        <v>0</v>
      </c>
      <c r="BI246" s="209">
        <f>IF(N246="nulová",J246,0)</f>
        <v>0</v>
      </c>
      <c r="BJ246" s="17" t="s">
        <v>78</v>
      </c>
      <c r="BK246" s="209">
        <f>ROUND(I246*H246,2)</f>
        <v>0</v>
      </c>
      <c r="BL246" s="17" t="s">
        <v>166</v>
      </c>
      <c r="BM246" s="17" t="s">
        <v>351</v>
      </c>
    </row>
    <row r="247" s="10" customFormat="1" ht="22.8" customHeight="1">
      <c r="B247" s="182"/>
      <c r="C247" s="183"/>
      <c r="D247" s="184" t="s">
        <v>72</v>
      </c>
      <c r="E247" s="196" t="s">
        <v>352</v>
      </c>
      <c r="F247" s="196" t="s">
        <v>353</v>
      </c>
      <c r="G247" s="183"/>
      <c r="H247" s="183"/>
      <c r="I247" s="186"/>
      <c r="J247" s="197">
        <f>BK247</f>
        <v>0</v>
      </c>
      <c r="K247" s="183"/>
      <c r="L247" s="188"/>
      <c r="M247" s="189"/>
      <c r="N247" s="190"/>
      <c r="O247" s="190"/>
      <c r="P247" s="191">
        <f>SUM(P248:P303)</f>
        <v>0</v>
      </c>
      <c r="Q247" s="190"/>
      <c r="R247" s="191">
        <f>SUM(R248:R303)</f>
        <v>3.5154861799999995</v>
      </c>
      <c r="S247" s="190"/>
      <c r="T247" s="192">
        <f>SUM(T248:T303)</f>
        <v>0</v>
      </c>
      <c r="AR247" s="193" t="s">
        <v>78</v>
      </c>
      <c r="AT247" s="194" t="s">
        <v>72</v>
      </c>
      <c r="AU247" s="194" t="s">
        <v>78</v>
      </c>
      <c r="AY247" s="193" t="s">
        <v>160</v>
      </c>
      <c r="BK247" s="195">
        <f>SUM(BK248:BK303)</f>
        <v>0</v>
      </c>
    </row>
    <row r="248" s="1" customFormat="1" ht="16.5" customHeight="1">
      <c r="B248" s="38"/>
      <c r="C248" s="198" t="s">
        <v>354</v>
      </c>
      <c r="D248" s="198" t="s">
        <v>162</v>
      </c>
      <c r="E248" s="199" t="s">
        <v>355</v>
      </c>
      <c r="F248" s="200" t="s">
        <v>356</v>
      </c>
      <c r="G248" s="201" t="s">
        <v>93</v>
      </c>
      <c r="H248" s="202">
        <v>55.042000000000002</v>
      </c>
      <c r="I248" s="203"/>
      <c r="J248" s="204">
        <f>ROUND(I248*H248,2)</f>
        <v>0</v>
      </c>
      <c r="K248" s="200" t="s">
        <v>165</v>
      </c>
      <c r="L248" s="43"/>
      <c r="M248" s="205" t="s">
        <v>19</v>
      </c>
      <c r="N248" s="206" t="s">
        <v>44</v>
      </c>
      <c r="O248" s="79"/>
      <c r="P248" s="207">
        <f>O248*H248</f>
        <v>0</v>
      </c>
      <c r="Q248" s="207">
        <v>0.0073499999999999998</v>
      </c>
      <c r="R248" s="207">
        <f>Q248*H248</f>
        <v>0.40455869999999999</v>
      </c>
      <c r="S248" s="207">
        <v>0</v>
      </c>
      <c r="T248" s="208">
        <f>S248*H248</f>
        <v>0</v>
      </c>
      <c r="AR248" s="17" t="s">
        <v>166</v>
      </c>
      <c r="AT248" s="17" t="s">
        <v>162</v>
      </c>
      <c r="AU248" s="17" t="s">
        <v>83</v>
      </c>
      <c r="AY248" s="17" t="s">
        <v>160</v>
      </c>
      <c r="BE248" s="209">
        <f>IF(N248="základní",J248,0)</f>
        <v>0</v>
      </c>
      <c r="BF248" s="209">
        <f>IF(N248="snížená",J248,0)</f>
        <v>0</v>
      </c>
      <c r="BG248" s="209">
        <f>IF(N248="zákl. přenesená",J248,0)</f>
        <v>0</v>
      </c>
      <c r="BH248" s="209">
        <f>IF(N248="sníž. přenesená",J248,0)</f>
        <v>0</v>
      </c>
      <c r="BI248" s="209">
        <f>IF(N248="nulová",J248,0)</f>
        <v>0</v>
      </c>
      <c r="BJ248" s="17" t="s">
        <v>78</v>
      </c>
      <c r="BK248" s="209">
        <f>ROUND(I248*H248,2)</f>
        <v>0</v>
      </c>
      <c r="BL248" s="17" t="s">
        <v>166</v>
      </c>
      <c r="BM248" s="17" t="s">
        <v>357</v>
      </c>
    </row>
    <row r="249" s="1" customFormat="1" ht="22.5" customHeight="1">
      <c r="B249" s="38"/>
      <c r="C249" s="198" t="s">
        <v>358</v>
      </c>
      <c r="D249" s="198" t="s">
        <v>162</v>
      </c>
      <c r="E249" s="199" t="s">
        <v>359</v>
      </c>
      <c r="F249" s="200" t="s">
        <v>360</v>
      </c>
      <c r="G249" s="201" t="s">
        <v>93</v>
      </c>
      <c r="H249" s="202">
        <v>55.042000000000002</v>
      </c>
      <c r="I249" s="203"/>
      <c r="J249" s="204">
        <f>ROUND(I249*H249,2)</f>
        <v>0</v>
      </c>
      <c r="K249" s="200" t="s">
        <v>165</v>
      </c>
      <c r="L249" s="43"/>
      <c r="M249" s="205" t="s">
        <v>19</v>
      </c>
      <c r="N249" s="206" t="s">
        <v>44</v>
      </c>
      <c r="O249" s="79"/>
      <c r="P249" s="207">
        <f>O249*H249</f>
        <v>0</v>
      </c>
      <c r="Q249" s="207">
        <v>0.01575</v>
      </c>
      <c r="R249" s="207">
        <f>Q249*H249</f>
        <v>0.86691150000000006</v>
      </c>
      <c r="S249" s="207">
        <v>0</v>
      </c>
      <c r="T249" s="208">
        <f>S249*H249</f>
        <v>0</v>
      </c>
      <c r="AR249" s="17" t="s">
        <v>166</v>
      </c>
      <c r="AT249" s="17" t="s">
        <v>162</v>
      </c>
      <c r="AU249" s="17" t="s">
        <v>83</v>
      </c>
      <c r="AY249" s="17" t="s">
        <v>160</v>
      </c>
      <c r="BE249" s="209">
        <f>IF(N249="základní",J249,0)</f>
        <v>0</v>
      </c>
      <c r="BF249" s="209">
        <f>IF(N249="snížená",J249,0)</f>
        <v>0</v>
      </c>
      <c r="BG249" s="209">
        <f>IF(N249="zákl. přenesená",J249,0)</f>
        <v>0</v>
      </c>
      <c r="BH249" s="209">
        <f>IF(N249="sníž. přenesená",J249,0)</f>
        <v>0</v>
      </c>
      <c r="BI249" s="209">
        <f>IF(N249="nulová",J249,0)</f>
        <v>0</v>
      </c>
      <c r="BJ249" s="17" t="s">
        <v>78</v>
      </c>
      <c r="BK249" s="209">
        <f>ROUND(I249*H249,2)</f>
        <v>0</v>
      </c>
      <c r="BL249" s="17" t="s">
        <v>166</v>
      </c>
      <c r="BM249" s="17" t="s">
        <v>361</v>
      </c>
    </row>
    <row r="250" s="11" customFormat="1">
      <c r="B250" s="210"/>
      <c r="C250" s="211"/>
      <c r="D250" s="212" t="s">
        <v>168</v>
      </c>
      <c r="E250" s="213" t="s">
        <v>19</v>
      </c>
      <c r="F250" s="214" t="s">
        <v>362</v>
      </c>
      <c r="G250" s="211"/>
      <c r="H250" s="213" t="s">
        <v>19</v>
      </c>
      <c r="I250" s="215"/>
      <c r="J250" s="211"/>
      <c r="K250" s="211"/>
      <c r="L250" s="216"/>
      <c r="M250" s="217"/>
      <c r="N250" s="218"/>
      <c r="O250" s="218"/>
      <c r="P250" s="218"/>
      <c r="Q250" s="218"/>
      <c r="R250" s="218"/>
      <c r="S250" s="218"/>
      <c r="T250" s="219"/>
      <c r="AT250" s="220" t="s">
        <v>168</v>
      </c>
      <c r="AU250" s="220" t="s">
        <v>83</v>
      </c>
      <c r="AV250" s="11" t="s">
        <v>78</v>
      </c>
      <c r="AW250" s="11" t="s">
        <v>34</v>
      </c>
      <c r="AX250" s="11" t="s">
        <v>73</v>
      </c>
      <c r="AY250" s="220" t="s">
        <v>160</v>
      </c>
    </row>
    <row r="251" s="11" customFormat="1">
      <c r="B251" s="210"/>
      <c r="C251" s="211"/>
      <c r="D251" s="212" t="s">
        <v>168</v>
      </c>
      <c r="E251" s="213" t="s">
        <v>19</v>
      </c>
      <c r="F251" s="214" t="s">
        <v>363</v>
      </c>
      <c r="G251" s="211"/>
      <c r="H251" s="213" t="s">
        <v>19</v>
      </c>
      <c r="I251" s="215"/>
      <c r="J251" s="211"/>
      <c r="K251" s="211"/>
      <c r="L251" s="216"/>
      <c r="M251" s="217"/>
      <c r="N251" s="218"/>
      <c r="O251" s="218"/>
      <c r="P251" s="218"/>
      <c r="Q251" s="218"/>
      <c r="R251" s="218"/>
      <c r="S251" s="218"/>
      <c r="T251" s="219"/>
      <c r="AT251" s="220" t="s">
        <v>168</v>
      </c>
      <c r="AU251" s="220" t="s">
        <v>83</v>
      </c>
      <c r="AV251" s="11" t="s">
        <v>78</v>
      </c>
      <c r="AW251" s="11" t="s">
        <v>34</v>
      </c>
      <c r="AX251" s="11" t="s">
        <v>73</v>
      </c>
      <c r="AY251" s="220" t="s">
        <v>160</v>
      </c>
    </row>
    <row r="252" s="12" customFormat="1">
      <c r="B252" s="221"/>
      <c r="C252" s="222"/>
      <c r="D252" s="212" t="s">
        <v>168</v>
      </c>
      <c r="E252" s="223" t="s">
        <v>19</v>
      </c>
      <c r="F252" s="224" t="s">
        <v>364</v>
      </c>
      <c r="G252" s="222"/>
      <c r="H252" s="225">
        <v>2.3199999999999998</v>
      </c>
      <c r="I252" s="226"/>
      <c r="J252" s="222"/>
      <c r="K252" s="222"/>
      <c r="L252" s="227"/>
      <c r="M252" s="228"/>
      <c r="N252" s="229"/>
      <c r="O252" s="229"/>
      <c r="P252" s="229"/>
      <c r="Q252" s="229"/>
      <c r="R252" s="229"/>
      <c r="S252" s="229"/>
      <c r="T252" s="230"/>
      <c r="AT252" s="231" t="s">
        <v>168</v>
      </c>
      <c r="AU252" s="231" t="s">
        <v>83</v>
      </c>
      <c r="AV252" s="12" t="s">
        <v>83</v>
      </c>
      <c r="AW252" s="12" t="s">
        <v>34</v>
      </c>
      <c r="AX252" s="12" t="s">
        <v>73</v>
      </c>
      <c r="AY252" s="231" t="s">
        <v>160</v>
      </c>
    </row>
    <row r="253" s="12" customFormat="1">
      <c r="B253" s="221"/>
      <c r="C253" s="222"/>
      <c r="D253" s="212" t="s">
        <v>168</v>
      </c>
      <c r="E253" s="223" t="s">
        <v>19</v>
      </c>
      <c r="F253" s="224" t="s">
        <v>365</v>
      </c>
      <c r="G253" s="222"/>
      <c r="H253" s="225">
        <v>19.68</v>
      </c>
      <c r="I253" s="226"/>
      <c r="J253" s="222"/>
      <c r="K253" s="222"/>
      <c r="L253" s="227"/>
      <c r="M253" s="228"/>
      <c r="N253" s="229"/>
      <c r="O253" s="229"/>
      <c r="P253" s="229"/>
      <c r="Q253" s="229"/>
      <c r="R253" s="229"/>
      <c r="S253" s="229"/>
      <c r="T253" s="230"/>
      <c r="AT253" s="231" t="s">
        <v>168</v>
      </c>
      <c r="AU253" s="231" t="s">
        <v>83</v>
      </c>
      <c r="AV253" s="12" t="s">
        <v>83</v>
      </c>
      <c r="AW253" s="12" t="s">
        <v>34</v>
      </c>
      <c r="AX253" s="12" t="s">
        <v>73</v>
      </c>
      <c r="AY253" s="231" t="s">
        <v>160</v>
      </c>
    </row>
    <row r="254" s="13" customFormat="1">
      <c r="B254" s="232"/>
      <c r="C254" s="233"/>
      <c r="D254" s="212" t="s">
        <v>168</v>
      </c>
      <c r="E254" s="234" t="s">
        <v>19</v>
      </c>
      <c r="F254" s="235" t="s">
        <v>171</v>
      </c>
      <c r="G254" s="233"/>
      <c r="H254" s="236">
        <v>22</v>
      </c>
      <c r="I254" s="237"/>
      <c r="J254" s="233"/>
      <c r="K254" s="233"/>
      <c r="L254" s="238"/>
      <c r="M254" s="239"/>
      <c r="N254" s="240"/>
      <c r="O254" s="240"/>
      <c r="P254" s="240"/>
      <c r="Q254" s="240"/>
      <c r="R254" s="240"/>
      <c r="S254" s="240"/>
      <c r="T254" s="241"/>
      <c r="AT254" s="242" t="s">
        <v>168</v>
      </c>
      <c r="AU254" s="242" t="s">
        <v>83</v>
      </c>
      <c r="AV254" s="13" t="s">
        <v>172</v>
      </c>
      <c r="AW254" s="13" t="s">
        <v>34</v>
      </c>
      <c r="AX254" s="13" t="s">
        <v>73</v>
      </c>
      <c r="AY254" s="242" t="s">
        <v>160</v>
      </c>
    </row>
    <row r="255" s="11" customFormat="1">
      <c r="B255" s="210"/>
      <c r="C255" s="211"/>
      <c r="D255" s="212" t="s">
        <v>168</v>
      </c>
      <c r="E255" s="213" t="s">
        <v>19</v>
      </c>
      <c r="F255" s="214" t="s">
        <v>366</v>
      </c>
      <c r="G255" s="211"/>
      <c r="H255" s="213" t="s">
        <v>19</v>
      </c>
      <c r="I255" s="215"/>
      <c r="J255" s="211"/>
      <c r="K255" s="211"/>
      <c r="L255" s="216"/>
      <c r="M255" s="217"/>
      <c r="N255" s="218"/>
      <c r="O255" s="218"/>
      <c r="P255" s="218"/>
      <c r="Q255" s="218"/>
      <c r="R255" s="218"/>
      <c r="S255" s="218"/>
      <c r="T255" s="219"/>
      <c r="AT255" s="220" t="s">
        <v>168</v>
      </c>
      <c r="AU255" s="220" t="s">
        <v>83</v>
      </c>
      <c r="AV255" s="11" t="s">
        <v>78</v>
      </c>
      <c r="AW255" s="11" t="s">
        <v>34</v>
      </c>
      <c r="AX255" s="11" t="s">
        <v>73</v>
      </c>
      <c r="AY255" s="220" t="s">
        <v>160</v>
      </c>
    </row>
    <row r="256" s="12" customFormat="1">
      <c r="B256" s="221"/>
      <c r="C256" s="222"/>
      <c r="D256" s="212" t="s">
        <v>168</v>
      </c>
      <c r="E256" s="223" t="s">
        <v>19</v>
      </c>
      <c r="F256" s="224" t="s">
        <v>367</v>
      </c>
      <c r="G256" s="222"/>
      <c r="H256" s="225">
        <v>2.25</v>
      </c>
      <c r="I256" s="226"/>
      <c r="J256" s="222"/>
      <c r="K256" s="222"/>
      <c r="L256" s="227"/>
      <c r="M256" s="228"/>
      <c r="N256" s="229"/>
      <c r="O256" s="229"/>
      <c r="P256" s="229"/>
      <c r="Q256" s="229"/>
      <c r="R256" s="229"/>
      <c r="S256" s="229"/>
      <c r="T256" s="230"/>
      <c r="AT256" s="231" t="s">
        <v>168</v>
      </c>
      <c r="AU256" s="231" t="s">
        <v>83</v>
      </c>
      <c r="AV256" s="12" t="s">
        <v>83</v>
      </c>
      <c r="AW256" s="12" t="s">
        <v>34</v>
      </c>
      <c r="AX256" s="12" t="s">
        <v>73</v>
      </c>
      <c r="AY256" s="231" t="s">
        <v>160</v>
      </c>
    </row>
    <row r="257" s="12" customFormat="1">
      <c r="B257" s="221"/>
      <c r="C257" s="222"/>
      <c r="D257" s="212" t="s">
        <v>168</v>
      </c>
      <c r="E257" s="223" t="s">
        <v>19</v>
      </c>
      <c r="F257" s="224" t="s">
        <v>368</v>
      </c>
      <c r="G257" s="222"/>
      <c r="H257" s="225">
        <v>11.661</v>
      </c>
      <c r="I257" s="226"/>
      <c r="J257" s="222"/>
      <c r="K257" s="222"/>
      <c r="L257" s="227"/>
      <c r="M257" s="228"/>
      <c r="N257" s="229"/>
      <c r="O257" s="229"/>
      <c r="P257" s="229"/>
      <c r="Q257" s="229"/>
      <c r="R257" s="229"/>
      <c r="S257" s="229"/>
      <c r="T257" s="230"/>
      <c r="AT257" s="231" t="s">
        <v>168</v>
      </c>
      <c r="AU257" s="231" t="s">
        <v>83</v>
      </c>
      <c r="AV257" s="12" t="s">
        <v>83</v>
      </c>
      <c r="AW257" s="12" t="s">
        <v>34</v>
      </c>
      <c r="AX257" s="12" t="s">
        <v>73</v>
      </c>
      <c r="AY257" s="231" t="s">
        <v>160</v>
      </c>
    </row>
    <row r="258" s="12" customFormat="1">
      <c r="B258" s="221"/>
      <c r="C258" s="222"/>
      <c r="D258" s="212" t="s">
        <v>168</v>
      </c>
      <c r="E258" s="223" t="s">
        <v>19</v>
      </c>
      <c r="F258" s="224" t="s">
        <v>369</v>
      </c>
      <c r="G258" s="222"/>
      <c r="H258" s="225">
        <v>19.131</v>
      </c>
      <c r="I258" s="226"/>
      <c r="J258" s="222"/>
      <c r="K258" s="222"/>
      <c r="L258" s="227"/>
      <c r="M258" s="228"/>
      <c r="N258" s="229"/>
      <c r="O258" s="229"/>
      <c r="P258" s="229"/>
      <c r="Q258" s="229"/>
      <c r="R258" s="229"/>
      <c r="S258" s="229"/>
      <c r="T258" s="230"/>
      <c r="AT258" s="231" t="s">
        <v>168</v>
      </c>
      <c r="AU258" s="231" t="s">
        <v>83</v>
      </c>
      <c r="AV258" s="12" t="s">
        <v>83</v>
      </c>
      <c r="AW258" s="12" t="s">
        <v>34</v>
      </c>
      <c r="AX258" s="12" t="s">
        <v>73</v>
      </c>
      <c r="AY258" s="231" t="s">
        <v>160</v>
      </c>
    </row>
    <row r="259" s="13" customFormat="1">
      <c r="B259" s="232"/>
      <c r="C259" s="233"/>
      <c r="D259" s="212" t="s">
        <v>168</v>
      </c>
      <c r="E259" s="234" t="s">
        <v>19</v>
      </c>
      <c r="F259" s="235" t="s">
        <v>171</v>
      </c>
      <c r="G259" s="233"/>
      <c r="H259" s="236">
        <v>33.042000000000002</v>
      </c>
      <c r="I259" s="237"/>
      <c r="J259" s="233"/>
      <c r="K259" s="233"/>
      <c r="L259" s="238"/>
      <c r="M259" s="239"/>
      <c r="N259" s="240"/>
      <c r="O259" s="240"/>
      <c r="P259" s="240"/>
      <c r="Q259" s="240"/>
      <c r="R259" s="240"/>
      <c r="S259" s="240"/>
      <c r="T259" s="241"/>
      <c r="AT259" s="242" t="s">
        <v>168</v>
      </c>
      <c r="AU259" s="242" t="s">
        <v>83</v>
      </c>
      <c r="AV259" s="13" t="s">
        <v>172</v>
      </c>
      <c r="AW259" s="13" t="s">
        <v>34</v>
      </c>
      <c r="AX259" s="13" t="s">
        <v>73</v>
      </c>
      <c r="AY259" s="242" t="s">
        <v>160</v>
      </c>
    </row>
    <row r="260" s="14" customFormat="1">
      <c r="B260" s="243"/>
      <c r="C260" s="244"/>
      <c r="D260" s="212" t="s">
        <v>168</v>
      </c>
      <c r="E260" s="245" t="s">
        <v>19</v>
      </c>
      <c r="F260" s="246" t="s">
        <v>183</v>
      </c>
      <c r="G260" s="244"/>
      <c r="H260" s="247">
        <v>55.042000000000002</v>
      </c>
      <c r="I260" s="248"/>
      <c r="J260" s="244"/>
      <c r="K260" s="244"/>
      <c r="L260" s="249"/>
      <c r="M260" s="250"/>
      <c r="N260" s="251"/>
      <c r="O260" s="251"/>
      <c r="P260" s="251"/>
      <c r="Q260" s="251"/>
      <c r="R260" s="251"/>
      <c r="S260" s="251"/>
      <c r="T260" s="252"/>
      <c r="AT260" s="253" t="s">
        <v>168</v>
      </c>
      <c r="AU260" s="253" t="s">
        <v>83</v>
      </c>
      <c r="AV260" s="14" t="s">
        <v>166</v>
      </c>
      <c r="AW260" s="14" t="s">
        <v>34</v>
      </c>
      <c r="AX260" s="14" t="s">
        <v>78</v>
      </c>
      <c r="AY260" s="253" t="s">
        <v>160</v>
      </c>
    </row>
    <row r="261" s="1" customFormat="1" ht="22.5" customHeight="1">
      <c r="B261" s="38"/>
      <c r="C261" s="198" t="s">
        <v>370</v>
      </c>
      <c r="D261" s="198" t="s">
        <v>162</v>
      </c>
      <c r="E261" s="199" t="s">
        <v>371</v>
      </c>
      <c r="F261" s="200" t="s">
        <v>372</v>
      </c>
      <c r="G261" s="201" t="s">
        <v>93</v>
      </c>
      <c r="H261" s="202">
        <v>165.12600000000001</v>
      </c>
      <c r="I261" s="203"/>
      <c r="J261" s="204">
        <f>ROUND(I261*H261,2)</f>
        <v>0</v>
      </c>
      <c r="K261" s="200" t="s">
        <v>165</v>
      </c>
      <c r="L261" s="43"/>
      <c r="M261" s="205" t="s">
        <v>19</v>
      </c>
      <c r="N261" s="206" t="s">
        <v>44</v>
      </c>
      <c r="O261" s="79"/>
      <c r="P261" s="207">
        <f>O261*H261</f>
        <v>0</v>
      </c>
      <c r="Q261" s="207">
        <v>0.0079000000000000008</v>
      </c>
      <c r="R261" s="207">
        <f>Q261*H261</f>
        <v>1.3044954000000002</v>
      </c>
      <c r="S261" s="207">
        <v>0</v>
      </c>
      <c r="T261" s="208">
        <f>S261*H261</f>
        <v>0</v>
      </c>
      <c r="AR261" s="17" t="s">
        <v>166</v>
      </c>
      <c r="AT261" s="17" t="s">
        <v>162</v>
      </c>
      <c r="AU261" s="17" t="s">
        <v>83</v>
      </c>
      <c r="AY261" s="17" t="s">
        <v>160</v>
      </c>
      <c r="BE261" s="209">
        <f>IF(N261="základní",J261,0)</f>
        <v>0</v>
      </c>
      <c r="BF261" s="209">
        <f>IF(N261="snížená",J261,0)</f>
        <v>0</v>
      </c>
      <c r="BG261" s="209">
        <f>IF(N261="zákl. přenesená",J261,0)</f>
        <v>0</v>
      </c>
      <c r="BH261" s="209">
        <f>IF(N261="sníž. přenesená",J261,0)</f>
        <v>0</v>
      </c>
      <c r="BI261" s="209">
        <f>IF(N261="nulová",J261,0)</f>
        <v>0</v>
      </c>
      <c r="BJ261" s="17" t="s">
        <v>78</v>
      </c>
      <c r="BK261" s="209">
        <f>ROUND(I261*H261,2)</f>
        <v>0</v>
      </c>
      <c r="BL261" s="17" t="s">
        <v>166</v>
      </c>
      <c r="BM261" s="17" t="s">
        <v>373</v>
      </c>
    </row>
    <row r="262" s="1" customFormat="1">
      <c r="B262" s="38"/>
      <c r="C262" s="39"/>
      <c r="D262" s="212" t="s">
        <v>345</v>
      </c>
      <c r="E262" s="39"/>
      <c r="F262" s="264" t="s">
        <v>374</v>
      </c>
      <c r="G262" s="39"/>
      <c r="H262" s="39"/>
      <c r="I262" s="125"/>
      <c r="J262" s="39"/>
      <c r="K262" s="39"/>
      <c r="L262" s="43"/>
      <c r="M262" s="265"/>
      <c r="N262" s="79"/>
      <c r="O262" s="79"/>
      <c r="P262" s="79"/>
      <c r="Q262" s="79"/>
      <c r="R262" s="79"/>
      <c r="S262" s="79"/>
      <c r="T262" s="80"/>
      <c r="AT262" s="17" t="s">
        <v>345</v>
      </c>
      <c r="AU262" s="17" t="s">
        <v>83</v>
      </c>
    </row>
    <row r="263" s="12" customFormat="1">
      <c r="B263" s="221"/>
      <c r="C263" s="222"/>
      <c r="D263" s="212" t="s">
        <v>168</v>
      </c>
      <c r="E263" s="222"/>
      <c r="F263" s="224" t="s">
        <v>375</v>
      </c>
      <c r="G263" s="222"/>
      <c r="H263" s="225">
        <v>165.12600000000001</v>
      </c>
      <c r="I263" s="226"/>
      <c r="J263" s="222"/>
      <c r="K263" s="222"/>
      <c r="L263" s="227"/>
      <c r="M263" s="228"/>
      <c r="N263" s="229"/>
      <c r="O263" s="229"/>
      <c r="P263" s="229"/>
      <c r="Q263" s="229"/>
      <c r="R263" s="229"/>
      <c r="S263" s="229"/>
      <c r="T263" s="230"/>
      <c r="AT263" s="231" t="s">
        <v>168</v>
      </c>
      <c r="AU263" s="231" t="s">
        <v>83</v>
      </c>
      <c r="AV263" s="12" t="s">
        <v>83</v>
      </c>
      <c r="AW263" s="12" t="s">
        <v>4</v>
      </c>
      <c r="AX263" s="12" t="s">
        <v>78</v>
      </c>
      <c r="AY263" s="231" t="s">
        <v>160</v>
      </c>
    </row>
    <row r="264" s="1" customFormat="1" ht="16.5" customHeight="1">
      <c r="B264" s="38"/>
      <c r="C264" s="198" t="s">
        <v>376</v>
      </c>
      <c r="D264" s="198" t="s">
        <v>162</v>
      </c>
      <c r="E264" s="199" t="s">
        <v>377</v>
      </c>
      <c r="F264" s="200" t="s">
        <v>378</v>
      </c>
      <c r="G264" s="201" t="s">
        <v>93</v>
      </c>
      <c r="H264" s="202">
        <v>9</v>
      </c>
      <c r="I264" s="203"/>
      <c r="J264" s="204">
        <f>ROUND(I264*H264,2)</f>
        <v>0</v>
      </c>
      <c r="K264" s="200" t="s">
        <v>165</v>
      </c>
      <c r="L264" s="43"/>
      <c r="M264" s="205" t="s">
        <v>19</v>
      </c>
      <c r="N264" s="206" t="s">
        <v>44</v>
      </c>
      <c r="O264" s="79"/>
      <c r="P264" s="207">
        <f>O264*H264</f>
        <v>0</v>
      </c>
      <c r="Q264" s="207">
        <v>0.038899999999999997</v>
      </c>
      <c r="R264" s="207">
        <f>Q264*H264</f>
        <v>0.35009999999999997</v>
      </c>
      <c r="S264" s="207">
        <v>0</v>
      </c>
      <c r="T264" s="208">
        <f>S264*H264</f>
        <v>0</v>
      </c>
      <c r="AR264" s="17" t="s">
        <v>166</v>
      </c>
      <c r="AT264" s="17" t="s">
        <v>162</v>
      </c>
      <c r="AU264" s="17" t="s">
        <v>83</v>
      </c>
      <c r="AY264" s="17" t="s">
        <v>160</v>
      </c>
      <c r="BE264" s="209">
        <f>IF(N264="základní",J264,0)</f>
        <v>0</v>
      </c>
      <c r="BF264" s="209">
        <f>IF(N264="snížená",J264,0)</f>
        <v>0</v>
      </c>
      <c r="BG264" s="209">
        <f>IF(N264="zákl. přenesená",J264,0)</f>
        <v>0</v>
      </c>
      <c r="BH264" s="209">
        <f>IF(N264="sníž. přenesená",J264,0)</f>
        <v>0</v>
      </c>
      <c r="BI264" s="209">
        <f>IF(N264="nulová",J264,0)</f>
        <v>0</v>
      </c>
      <c r="BJ264" s="17" t="s">
        <v>78</v>
      </c>
      <c r="BK264" s="209">
        <f>ROUND(I264*H264,2)</f>
        <v>0</v>
      </c>
      <c r="BL264" s="17" t="s">
        <v>166</v>
      </c>
      <c r="BM264" s="17" t="s">
        <v>379</v>
      </c>
    </row>
    <row r="265" s="12" customFormat="1">
      <c r="B265" s="221"/>
      <c r="C265" s="222"/>
      <c r="D265" s="212" t="s">
        <v>168</v>
      </c>
      <c r="E265" s="223" t="s">
        <v>19</v>
      </c>
      <c r="F265" s="224" t="s">
        <v>380</v>
      </c>
      <c r="G265" s="222"/>
      <c r="H265" s="225">
        <v>9</v>
      </c>
      <c r="I265" s="226"/>
      <c r="J265" s="222"/>
      <c r="K265" s="222"/>
      <c r="L265" s="227"/>
      <c r="M265" s="228"/>
      <c r="N265" s="229"/>
      <c r="O265" s="229"/>
      <c r="P265" s="229"/>
      <c r="Q265" s="229"/>
      <c r="R265" s="229"/>
      <c r="S265" s="229"/>
      <c r="T265" s="230"/>
      <c r="AT265" s="231" t="s">
        <v>168</v>
      </c>
      <c r="AU265" s="231" t="s">
        <v>83</v>
      </c>
      <c r="AV265" s="12" t="s">
        <v>83</v>
      </c>
      <c r="AW265" s="12" t="s">
        <v>34</v>
      </c>
      <c r="AX265" s="12" t="s">
        <v>78</v>
      </c>
      <c r="AY265" s="231" t="s">
        <v>160</v>
      </c>
    </row>
    <row r="266" s="1" customFormat="1" ht="16.5" customHeight="1">
      <c r="B266" s="38"/>
      <c r="C266" s="198" t="s">
        <v>381</v>
      </c>
      <c r="D266" s="198" t="s">
        <v>162</v>
      </c>
      <c r="E266" s="199" t="s">
        <v>382</v>
      </c>
      <c r="F266" s="200" t="s">
        <v>383</v>
      </c>
      <c r="G266" s="201" t="s">
        <v>93</v>
      </c>
      <c r="H266" s="202">
        <v>1</v>
      </c>
      <c r="I266" s="203"/>
      <c r="J266" s="204">
        <f>ROUND(I266*H266,2)</f>
        <v>0</v>
      </c>
      <c r="K266" s="200" t="s">
        <v>165</v>
      </c>
      <c r="L266" s="43"/>
      <c r="M266" s="205" t="s">
        <v>19</v>
      </c>
      <c r="N266" s="206" t="s">
        <v>44</v>
      </c>
      <c r="O266" s="79"/>
      <c r="P266" s="207">
        <f>O266*H266</f>
        <v>0</v>
      </c>
      <c r="Q266" s="207">
        <v>0.041529999999999997</v>
      </c>
      <c r="R266" s="207">
        <f>Q266*H266</f>
        <v>0.041529999999999997</v>
      </c>
      <c r="S266" s="207">
        <v>0</v>
      </c>
      <c r="T266" s="208">
        <f>S266*H266</f>
        <v>0</v>
      </c>
      <c r="AR266" s="17" t="s">
        <v>166</v>
      </c>
      <c r="AT266" s="17" t="s">
        <v>162</v>
      </c>
      <c r="AU266" s="17" t="s">
        <v>83</v>
      </c>
      <c r="AY266" s="17" t="s">
        <v>160</v>
      </c>
      <c r="BE266" s="209">
        <f>IF(N266="základní",J266,0)</f>
        <v>0</v>
      </c>
      <c r="BF266" s="209">
        <f>IF(N266="snížená",J266,0)</f>
        <v>0</v>
      </c>
      <c r="BG266" s="209">
        <f>IF(N266="zákl. přenesená",J266,0)</f>
        <v>0</v>
      </c>
      <c r="BH266" s="209">
        <f>IF(N266="sníž. přenesená",J266,0)</f>
        <v>0</v>
      </c>
      <c r="BI266" s="209">
        <f>IF(N266="nulová",J266,0)</f>
        <v>0</v>
      </c>
      <c r="BJ266" s="17" t="s">
        <v>78</v>
      </c>
      <c r="BK266" s="209">
        <f>ROUND(I266*H266,2)</f>
        <v>0</v>
      </c>
      <c r="BL266" s="17" t="s">
        <v>166</v>
      </c>
      <c r="BM266" s="17" t="s">
        <v>384</v>
      </c>
    </row>
    <row r="267" s="12" customFormat="1">
      <c r="B267" s="221"/>
      <c r="C267" s="222"/>
      <c r="D267" s="212" t="s">
        <v>168</v>
      </c>
      <c r="E267" s="223" t="s">
        <v>19</v>
      </c>
      <c r="F267" s="224" t="s">
        <v>385</v>
      </c>
      <c r="G267" s="222"/>
      <c r="H267" s="225">
        <v>1</v>
      </c>
      <c r="I267" s="226"/>
      <c r="J267" s="222"/>
      <c r="K267" s="222"/>
      <c r="L267" s="227"/>
      <c r="M267" s="228"/>
      <c r="N267" s="229"/>
      <c r="O267" s="229"/>
      <c r="P267" s="229"/>
      <c r="Q267" s="229"/>
      <c r="R267" s="229"/>
      <c r="S267" s="229"/>
      <c r="T267" s="230"/>
      <c r="AT267" s="231" t="s">
        <v>168</v>
      </c>
      <c r="AU267" s="231" t="s">
        <v>83</v>
      </c>
      <c r="AV267" s="12" t="s">
        <v>83</v>
      </c>
      <c r="AW267" s="12" t="s">
        <v>34</v>
      </c>
      <c r="AX267" s="12" t="s">
        <v>73</v>
      </c>
      <c r="AY267" s="231" t="s">
        <v>160</v>
      </c>
    </row>
    <row r="268" s="14" customFormat="1">
      <c r="B268" s="243"/>
      <c r="C268" s="244"/>
      <c r="D268" s="212" t="s">
        <v>168</v>
      </c>
      <c r="E268" s="245" t="s">
        <v>19</v>
      </c>
      <c r="F268" s="246" t="s">
        <v>183</v>
      </c>
      <c r="G268" s="244"/>
      <c r="H268" s="247">
        <v>1</v>
      </c>
      <c r="I268" s="248"/>
      <c r="J268" s="244"/>
      <c r="K268" s="244"/>
      <c r="L268" s="249"/>
      <c r="M268" s="250"/>
      <c r="N268" s="251"/>
      <c r="O268" s="251"/>
      <c r="P268" s="251"/>
      <c r="Q268" s="251"/>
      <c r="R268" s="251"/>
      <c r="S268" s="251"/>
      <c r="T268" s="252"/>
      <c r="AT268" s="253" t="s">
        <v>168</v>
      </c>
      <c r="AU268" s="253" t="s">
        <v>83</v>
      </c>
      <c r="AV268" s="14" t="s">
        <v>166</v>
      </c>
      <c r="AW268" s="14" t="s">
        <v>34</v>
      </c>
      <c r="AX268" s="14" t="s">
        <v>78</v>
      </c>
      <c r="AY268" s="253" t="s">
        <v>160</v>
      </c>
    </row>
    <row r="269" s="1" customFormat="1" ht="16.5" customHeight="1">
      <c r="B269" s="38"/>
      <c r="C269" s="198" t="s">
        <v>386</v>
      </c>
      <c r="D269" s="198" t="s">
        <v>162</v>
      </c>
      <c r="E269" s="199" t="s">
        <v>387</v>
      </c>
      <c r="F269" s="200" t="s">
        <v>388</v>
      </c>
      <c r="G269" s="201" t="s">
        <v>93</v>
      </c>
      <c r="H269" s="202">
        <v>72.370999999999995</v>
      </c>
      <c r="I269" s="203"/>
      <c r="J269" s="204">
        <f>ROUND(I269*H269,2)</f>
        <v>0</v>
      </c>
      <c r="K269" s="200" t="s">
        <v>165</v>
      </c>
      <c r="L269" s="43"/>
      <c r="M269" s="205" t="s">
        <v>19</v>
      </c>
      <c r="N269" s="206" t="s">
        <v>44</v>
      </c>
      <c r="O269" s="79"/>
      <c r="P269" s="207">
        <f>O269*H269</f>
        <v>0</v>
      </c>
      <c r="Q269" s="207">
        <v>0.00025999999999999998</v>
      </c>
      <c r="R269" s="207">
        <f>Q269*H269</f>
        <v>0.018816459999999997</v>
      </c>
      <c r="S269" s="207">
        <v>0</v>
      </c>
      <c r="T269" s="208">
        <f>S269*H269</f>
        <v>0</v>
      </c>
      <c r="AR269" s="17" t="s">
        <v>166</v>
      </c>
      <c r="AT269" s="17" t="s">
        <v>162</v>
      </c>
      <c r="AU269" s="17" t="s">
        <v>83</v>
      </c>
      <c r="AY269" s="17" t="s">
        <v>160</v>
      </c>
      <c r="BE269" s="209">
        <f>IF(N269="základní",J269,0)</f>
        <v>0</v>
      </c>
      <c r="BF269" s="209">
        <f>IF(N269="snížená",J269,0)</f>
        <v>0</v>
      </c>
      <c r="BG269" s="209">
        <f>IF(N269="zákl. přenesená",J269,0)</f>
        <v>0</v>
      </c>
      <c r="BH269" s="209">
        <f>IF(N269="sníž. přenesená",J269,0)</f>
        <v>0</v>
      </c>
      <c r="BI269" s="209">
        <f>IF(N269="nulová",J269,0)</f>
        <v>0</v>
      </c>
      <c r="BJ269" s="17" t="s">
        <v>78</v>
      </c>
      <c r="BK269" s="209">
        <f>ROUND(I269*H269,2)</f>
        <v>0</v>
      </c>
      <c r="BL269" s="17" t="s">
        <v>166</v>
      </c>
      <c r="BM269" s="17" t="s">
        <v>389</v>
      </c>
    </row>
    <row r="270" s="1" customFormat="1" ht="16.5" customHeight="1">
      <c r="B270" s="38"/>
      <c r="C270" s="198" t="s">
        <v>390</v>
      </c>
      <c r="D270" s="198" t="s">
        <v>162</v>
      </c>
      <c r="E270" s="199" t="s">
        <v>391</v>
      </c>
      <c r="F270" s="200" t="s">
        <v>392</v>
      </c>
      <c r="G270" s="201" t="s">
        <v>93</v>
      </c>
      <c r="H270" s="202">
        <v>72.370999999999995</v>
      </c>
      <c r="I270" s="203"/>
      <c r="J270" s="204">
        <f>ROUND(I270*H270,2)</f>
        <v>0</v>
      </c>
      <c r="K270" s="200" t="s">
        <v>165</v>
      </c>
      <c r="L270" s="43"/>
      <c r="M270" s="205" t="s">
        <v>19</v>
      </c>
      <c r="N270" s="206" t="s">
        <v>44</v>
      </c>
      <c r="O270" s="79"/>
      <c r="P270" s="207">
        <f>O270*H270</f>
        <v>0</v>
      </c>
      <c r="Q270" s="207">
        <v>0.0030000000000000001</v>
      </c>
      <c r="R270" s="207">
        <f>Q270*H270</f>
        <v>0.217113</v>
      </c>
      <c r="S270" s="207">
        <v>0</v>
      </c>
      <c r="T270" s="208">
        <f>S270*H270</f>
        <v>0</v>
      </c>
      <c r="AR270" s="17" t="s">
        <v>166</v>
      </c>
      <c r="AT270" s="17" t="s">
        <v>162</v>
      </c>
      <c r="AU270" s="17" t="s">
        <v>83</v>
      </c>
      <c r="AY270" s="17" t="s">
        <v>160</v>
      </c>
      <c r="BE270" s="209">
        <f>IF(N270="základní",J270,0)</f>
        <v>0</v>
      </c>
      <c r="BF270" s="209">
        <f>IF(N270="snížená",J270,0)</f>
        <v>0</v>
      </c>
      <c r="BG270" s="209">
        <f>IF(N270="zákl. přenesená",J270,0)</f>
        <v>0</v>
      </c>
      <c r="BH270" s="209">
        <f>IF(N270="sníž. přenesená",J270,0)</f>
        <v>0</v>
      </c>
      <c r="BI270" s="209">
        <f>IF(N270="nulová",J270,0)</f>
        <v>0</v>
      </c>
      <c r="BJ270" s="17" t="s">
        <v>78</v>
      </c>
      <c r="BK270" s="209">
        <f>ROUND(I270*H270,2)</f>
        <v>0</v>
      </c>
      <c r="BL270" s="17" t="s">
        <v>166</v>
      </c>
      <c r="BM270" s="17" t="s">
        <v>393</v>
      </c>
    </row>
    <row r="271" s="11" customFormat="1">
      <c r="B271" s="210"/>
      <c r="C271" s="211"/>
      <c r="D271" s="212" t="s">
        <v>168</v>
      </c>
      <c r="E271" s="213" t="s">
        <v>19</v>
      </c>
      <c r="F271" s="214" t="s">
        <v>394</v>
      </c>
      <c r="G271" s="211"/>
      <c r="H271" s="213" t="s">
        <v>19</v>
      </c>
      <c r="I271" s="215"/>
      <c r="J271" s="211"/>
      <c r="K271" s="211"/>
      <c r="L271" s="216"/>
      <c r="M271" s="217"/>
      <c r="N271" s="218"/>
      <c r="O271" s="218"/>
      <c r="P271" s="218"/>
      <c r="Q271" s="218"/>
      <c r="R271" s="218"/>
      <c r="S271" s="218"/>
      <c r="T271" s="219"/>
      <c r="AT271" s="220" t="s">
        <v>168</v>
      </c>
      <c r="AU271" s="220" t="s">
        <v>83</v>
      </c>
      <c r="AV271" s="11" t="s">
        <v>78</v>
      </c>
      <c r="AW271" s="11" t="s">
        <v>34</v>
      </c>
      <c r="AX271" s="11" t="s">
        <v>73</v>
      </c>
      <c r="AY271" s="220" t="s">
        <v>160</v>
      </c>
    </row>
    <row r="272" s="11" customFormat="1">
      <c r="B272" s="210"/>
      <c r="C272" s="211"/>
      <c r="D272" s="212" t="s">
        <v>168</v>
      </c>
      <c r="E272" s="213" t="s">
        <v>19</v>
      </c>
      <c r="F272" s="214" t="s">
        <v>395</v>
      </c>
      <c r="G272" s="211"/>
      <c r="H272" s="213" t="s">
        <v>19</v>
      </c>
      <c r="I272" s="215"/>
      <c r="J272" s="211"/>
      <c r="K272" s="211"/>
      <c r="L272" s="216"/>
      <c r="M272" s="217"/>
      <c r="N272" s="218"/>
      <c r="O272" s="218"/>
      <c r="P272" s="218"/>
      <c r="Q272" s="218"/>
      <c r="R272" s="218"/>
      <c r="S272" s="218"/>
      <c r="T272" s="219"/>
      <c r="AT272" s="220" t="s">
        <v>168</v>
      </c>
      <c r="AU272" s="220" t="s">
        <v>83</v>
      </c>
      <c r="AV272" s="11" t="s">
        <v>78</v>
      </c>
      <c r="AW272" s="11" t="s">
        <v>34</v>
      </c>
      <c r="AX272" s="11" t="s">
        <v>73</v>
      </c>
      <c r="AY272" s="220" t="s">
        <v>160</v>
      </c>
    </row>
    <row r="273" s="12" customFormat="1">
      <c r="B273" s="221"/>
      <c r="C273" s="222"/>
      <c r="D273" s="212" t="s">
        <v>168</v>
      </c>
      <c r="E273" s="223" t="s">
        <v>19</v>
      </c>
      <c r="F273" s="224" t="s">
        <v>396</v>
      </c>
      <c r="G273" s="222"/>
      <c r="H273" s="225">
        <v>4.1200000000000001</v>
      </c>
      <c r="I273" s="226"/>
      <c r="J273" s="222"/>
      <c r="K273" s="222"/>
      <c r="L273" s="227"/>
      <c r="M273" s="228"/>
      <c r="N273" s="229"/>
      <c r="O273" s="229"/>
      <c r="P273" s="229"/>
      <c r="Q273" s="229"/>
      <c r="R273" s="229"/>
      <c r="S273" s="229"/>
      <c r="T273" s="230"/>
      <c r="AT273" s="231" t="s">
        <v>168</v>
      </c>
      <c r="AU273" s="231" t="s">
        <v>83</v>
      </c>
      <c r="AV273" s="12" t="s">
        <v>83</v>
      </c>
      <c r="AW273" s="12" t="s">
        <v>34</v>
      </c>
      <c r="AX273" s="12" t="s">
        <v>73</v>
      </c>
      <c r="AY273" s="231" t="s">
        <v>160</v>
      </c>
    </row>
    <row r="274" s="12" customFormat="1">
      <c r="B274" s="221"/>
      <c r="C274" s="222"/>
      <c r="D274" s="212" t="s">
        <v>168</v>
      </c>
      <c r="E274" s="223" t="s">
        <v>19</v>
      </c>
      <c r="F274" s="224" t="s">
        <v>397</v>
      </c>
      <c r="G274" s="222"/>
      <c r="H274" s="225">
        <v>7.9960000000000004</v>
      </c>
      <c r="I274" s="226"/>
      <c r="J274" s="222"/>
      <c r="K274" s="222"/>
      <c r="L274" s="227"/>
      <c r="M274" s="228"/>
      <c r="N274" s="229"/>
      <c r="O274" s="229"/>
      <c r="P274" s="229"/>
      <c r="Q274" s="229"/>
      <c r="R274" s="229"/>
      <c r="S274" s="229"/>
      <c r="T274" s="230"/>
      <c r="AT274" s="231" t="s">
        <v>168</v>
      </c>
      <c r="AU274" s="231" t="s">
        <v>83</v>
      </c>
      <c r="AV274" s="12" t="s">
        <v>83</v>
      </c>
      <c r="AW274" s="12" t="s">
        <v>34</v>
      </c>
      <c r="AX274" s="12" t="s">
        <v>73</v>
      </c>
      <c r="AY274" s="231" t="s">
        <v>160</v>
      </c>
    </row>
    <row r="275" s="12" customFormat="1">
      <c r="B275" s="221"/>
      <c r="C275" s="222"/>
      <c r="D275" s="212" t="s">
        <v>168</v>
      </c>
      <c r="E275" s="223" t="s">
        <v>19</v>
      </c>
      <c r="F275" s="224" t="s">
        <v>398</v>
      </c>
      <c r="G275" s="222"/>
      <c r="H275" s="225">
        <v>34.256</v>
      </c>
      <c r="I275" s="226"/>
      <c r="J275" s="222"/>
      <c r="K275" s="222"/>
      <c r="L275" s="227"/>
      <c r="M275" s="228"/>
      <c r="N275" s="229"/>
      <c r="O275" s="229"/>
      <c r="P275" s="229"/>
      <c r="Q275" s="229"/>
      <c r="R275" s="229"/>
      <c r="S275" s="229"/>
      <c r="T275" s="230"/>
      <c r="AT275" s="231" t="s">
        <v>168</v>
      </c>
      <c r="AU275" s="231" t="s">
        <v>83</v>
      </c>
      <c r="AV275" s="12" t="s">
        <v>83</v>
      </c>
      <c r="AW275" s="12" t="s">
        <v>34</v>
      </c>
      <c r="AX275" s="12" t="s">
        <v>73</v>
      </c>
      <c r="AY275" s="231" t="s">
        <v>160</v>
      </c>
    </row>
    <row r="276" s="13" customFormat="1">
      <c r="B276" s="232"/>
      <c r="C276" s="233"/>
      <c r="D276" s="212" t="s">
        <v>168</v>
      </c>
      <c r="E276" s="234" t="s">
        <v>19</v>
      </c>
      <c r="F276" s="235" t="s">
        <v>171</v>
      </c>
      <c r="G276" s="233"/>
      <c r="H276" s="236">
        <v>46.372</v>
      </c>
      <c r="I276" s="237"/>
      <c r="J276" s="233"/>
      <c r="K276" s="233"/>
      <c r="L276" s="238"/>
      <c r="M276" s="239"/>
      <c r="N276" s="240"/>
      <c r="O276" s="240"/>
      <c r="P276" s="240"/>
      <c r="Q276" s="240"/>
      <c r="R276" s="240"/>
      <c r="S276" s="240"/>
      <c r="T276" s="241"/>
      <c r="AT276" s="242" t="s">
        <v>168</v>
      </c>
      <c r="AU276" s="242" t="s">
        <v>83</v>
      </c>
      <c r="AV276" s="13" t="s">
        <v>172</v>
      </c>
      <c r="AW276" s="13" t="s">
        <v>34</v>
      </c>
      <c r="AX276" s="13" t="s">
        <v>73</v>
      </c>
      <c r="AY276" s="242" t="s">
        <v>160</v>
      </c>
    </row>
    <row r="277" s="11" customFormat="1">
      <c r="B277" s="210"/>
      <c r="C277" s="211"/>
      <c r="D277" s="212" t="s">
        <v>168</v>
      </c>
      <c r="E277" s="213" t="s">
        <v>19</v>
      </c>
      <c r="F277" s="214" t="s">
        <v>399</v>
      </c>
      <c r="G277" s="211"/>
      <c r="H277" s="213" t="s">
        <v>19</v>
      </c>
      <c r="I277" s="215"/>
      <c r="J277" s="211"/>
      <c r="K277" s="211"/>
      <c r="L277" s="216"/>
      <c r="M277" s="217"/>
      <c r="N277" s="218"/>
      <c r="O277" s="218"/>
      <c r="P277" s="218"/>
      <c r="Q277" s="218"/>
      <c r="R277" s="218"/>
      <c r="S277" s="218"/>
      <c r="T277" s="219"/>
      <c r="AT277" s="220" t="s">
        <v>168</v>
      </c>
      <c r="AU277" s="220" t="s">
        <v>83</v>
      </c>
      <c r="AV277" s="11" t="s">
        <v>78</v>
      </c>
      <c r="AW277" s="11" t="s">
        <v>34</v>
      </c>
      <c r="AX277" s="11" t="s">
        <v>73</v>
      </c>
      <c r="AY277" s="220" t="s">
        <v>160</v>
      </c>
    </row>
    <row r="278" s="12" customFormat="1">
      <c r="B278" s="221"/>
      <c r="C278" s="222"/>
      <c r="D278" s="212" t="s">
        <v>168</v>
      </c>
      <c r="E278" s="223" t="s">
        <v>19</v>
      </c>
      <c r="F278" s="224" t="s">
        <v>400</v>
      </c>
      <c r="G278" s="222"/>
      <c r="H278" s="225">
        <v>3.8700000000000001</v>
      </c>
      <c r="I278" s="226"/>
      <c r="J278" s="222"/>
      <c r="K278" s="222"/>
      <c r="L278" s="227"/>
      <c r="M278" s="228"/>
      <c r="N278" s="229"/>
      <c r="O278" s="229"/>
      <c r="P278" s="229"/>
      <c r="Q278" s="229"/>
      <c r="R278" s="229"/>
      <c r="S278" s="229"/>
      <c r="T278" s="230"/>
      <c r="AT278" s="231" t="s">
        <v>168</v>
      </c>
      <c r="AU278" s="231" t="s">
        <v>83</v>
      </c>
      <c r="AV278" s="12" t="s">
        <v>83</v>
      </c>
      <c r="AW278" s="12" t="s">
        <v>34</v>
      </c>
      <c r="AX278" s="12" t="s">
        <v>73</v>
      </c>
      <c r="AY278" s="231" t="s">
        <v>160</v>
      </c>
    </row>
    <row r="279" s="12" customFormat="1">
      <c r="B279" s="221"/>
      <c r="C279" s="222"/>
      <c r="D279" s="212" t="s">
        <v>168</v>
      </c>
      <c r="E279" s="223" t="s">
        <v>19</v>
      </c>
      <c r="F279" s="224" t="s">
        <v>401</v>
      </c>
      <c r="G279" s="222"/>
      <c r="H279" s="225">
        <v>2.024</v>
      </c>
      <c r="I279" s="226"/>
      <c r="J279" s="222"/>
      <c r="K279" s="222"/>
      <c r="L279" s="227"/>
      <c r="M279" s="228"/>
      <c r="N279" s="229"/>
      <c r="O279" s="229"/>
      <c r="P279" s="229"/>
      <c r="Q279" s="229"/>
      <c r="R279" s="229"/>
      <c r="S279" s="229"/>
      <c r="T279" s="230"/>
      <c r="AT279" s="231" t="s">
        <v>168</v>
      </c>
      <c r="AU279" s="231" t="s">
        <v>83</v>
      </c>
      <c r="AV279" s="12" t="s">
        <v>83</v>
      </c>
      <c r="AW279" s="12" t="s">
        <v>34</v>
      </c>
      <c r="AX279" s="12" t="s">
        <v>73</v>
      </c>
      <c r="AY279" s="231" t="s">
        <v>160</v>
      </c>
    </row>
    <row r="280" s="12" customFormat="1">
      <c r="B280" s="221"/>
      <c r="C280" s="222"/>
      <c r="D280" s="212" t="s">
        <v>168</v>
      </c>
      <c r="E280" s="223" t="s">
        <v>19</v>
      </c>
      <c r="F280" s="224" t="s">
        <v>402</v>
      </c>
      <c r="G280" s="222"/>
      <c r="H280" s="225">
        <v>20.105</v>
      </c>
      <c r="I280" s="226"/>
      <c r="J280" s="222"/>
      <c r="K280" s="222"/>
      <c r="L280" s="227"/>
      <c r="M280" s="228"/>
      <c r="N280" s="229"/>
      <c r="O280" s="229"/>
      <c r="P280" s="229"/>
      <c r="Q280" s="229"/>
      <c r="R280" s="229"/>
      <c r="S280" s="229"/>
      <c r="T280" s="230"/>
      <c r="AT280" s="231" t="s">
        <v>168</v>
      </c>
      <c r="AU280" s="231" t="s">
        <v>83</v>
      </c>
      <c r="AV280" s="12" t="s">
        <v>83</v>
      </c>
      <c r="AW280" s="12" t="s">
        <v>34</v>
      </c>
      <c r="AX280" s="12" t="s">
        <v>73</v>
      </c>
      <c r="AY280" s="231" t="s">
        <v>160</v>
      </c>
    </row>
    <row r="281" s="13" customFormat="1">
      <c r="B281" s="232"/>
      <c r="C281" s="233"/>
      <c r="D281" s="212" t="s">
        <v>168</v>
      </c>
      <c r="E281" s="234" t="s">
        <v>19</v>
      </c>
      <c r="F281" s="235" t="s">
        <v>171</v>
      </c>
      <c r="G281" s="233"/>
      <c r="H281" s="236">
        <v>25.998999999999999</v>
      </c>
      <c r="I281" s="237"/>
      <c r="J281" s="233"/>
      <c r="K281" s="233"/>
      <c r="L281" s="238"/>
      <c r="M281" s="239"/>
      <c r="N281" s="240"/>
      <c r="O281" s="240"/>
      <c r="P281" s="240"/>
      <c r="Q281" s="240"/>
      <c r="R281" s="240"/>
      <c r="S281" s="240"/>
      <c r="T281" s="241"/>
      <c r="AT281" s="242" t="s">
        <v>168</v>
      </c>
      <c r="AU281" s="242" t="s">
        <v>83</v>
      </c>
      <c r="AV281" s="13" t="s">
        <v>172</v>
      </c>
      <c r="AW281" s="13" t="s">
        <v>34</v>
      </c>
      <c r="AX281" s="13" t="s">
        <v>73</v>
      </c>
      <c r="AY281" s="242" t="s">
        <v>160</v>
      </c>
    </row>
    <row r="282" s="14" customFormat="1">
      <c r="B282" s="243"/>
      <c r="C282" s="244"/>
      <c r="D282" s="212" t="s">
        <v>168</v>
      </c>
      <c r="E282" s="245" t="s">
        <v>101</v>
      </c>
      <c r="F282" s="246" t="s">
        <v>183</v>
      </c>
      <c r="G282" s="244"/>
      <c r="H282" s="247">
        <v>72.370999999999995</v>
      </c>
      <c r="I282" s="248"/>
      <c r="J282" s="244"/>
      <c r="K282" s="244"/>
      <c r="L282" s="249"/>
      <c r="M282" s="250"/>
      <c r="N282" s="251"/>
      <c r="O282" s="251"/>
      <c r="P282" s="251"/>
      <c r="Q282" s="251"/>
      <c r="R282" s="251"/>
      <c r="S282" s="251"/>
      <c r="T282" s="252"/>
      <c r="AT282" s="253" t="s">
        <v>168</v>
      </c>
      <c r="AU282" s="253" t="s">
        <v>83</v>
      </c>
      <c r="AV282" s="14" t="s">
        <v>166</v>
      </c>
      <c r="AW282" s="14" t="s">
        <v>34</v>
      </c>
      <c r="AX282" s="14" t="s">
        <v>78</v>
      </c>
      <c r="AY282" s="253" t="s">
        <v>160</v>
      </c>
    </row>
    <row r="283" s="1" customFormat="1" ht="16.5" customHeight="1">
      <c r="B283" s="38"/>
      <c r="C283" s="198" t="s">
        <v>403</v>
      </c>
      <c r="D283" s="198" t="s">
        <v>162</v>
      </c>
      <c r="E283" s="199" t="s">
        <v>387</v>
      </c>
      <c r="F283" s="200" t="s">
        <v>388</v>
      </c>
      <c r="G283" s="201" t="s">
        <v>93</v>
      </c>
      <c r="H283" s="202">
        <v>67.233000000000004</v>
      </c>
      <c r="I283" s="203"/>
      <c r="J283" s="204">
        <f>ROUND(I283*H283,2)</f>
        <v>0</v>
      </c>
      <c r="K283" s="200" t="s">
        <v>165</v>
      </c>
      <c r="L283" s="43"/>
      <c r="M283" s="205" t="s">
        <v>19</v>
      </c>
      <c r="N283" s="206" t="s">
        <v>44</v>
      </c>
      <c r="O283" s="79"/>
      <c r="P283" s="207">
        <f>O283*H283</f>
        <v>0</v>
      </c>
      <c r="Q283" s="207">
        <v>0.00025999999999999998</v>
      </c>
      <c r="R283" s="207">
        <f>Q283*H283</f>
        <v>0.017480579999999999</v>
      </c>
      <c r="S283" s="207">
        <v>0</v>
      </c>
      <c r="T283" s="208">
        <f>S283*H283</f>
        <v>0</v>
      </c>
      <c r="AR283" s="17" t="s">
        <v>166</v>
      </c>
      <c r="AT283" s="17" t="s">
        <v>162</v>
      </c>
      <c r="AU283" s="17" t="s">
        <v>83</v>
      </c>
      <c r="AY283" s="17" t="s">
        <v>160</v>
      </c>
      <c r="BE283" s="209">
        <f>IF(N283="základní",J283,0)</f>
        <v>0</v>
      </c>
      <c r="BF283" s="209">
        <f>IF(N283="snížená",J283,0)</f>
        <v>0</v>
      </c>
      <c r="BG283" s="209">
        <f>IF(N283="zákl. přenesená",J283,0)</f>
        <v>0</v>
      </c>
      <c r="BH283" s="209">
        <f>IF(N283="sníž. přenesená",J283,0)</f>
        <v>0</v>
      </c>
      <c r="BI283" s="209">
        <f>IF(N283="nulová",J283,0)</f>
        <v>0</v>
      </c>
      <c r="BJ283" s="17" t="s">
        <v>78</v>
      </c>
      <c r="BK283" s="209">
        <f>ROUND(I283*H283,2)</f>
        <v>0</v>
      </c>
      <c r="BL283" s="17" t="s">
        <v>166</v>
      </c>
      <c r="BM283" s="17" t="s">
        <v>404</v>
      </c>
    </row>
    <row r="284" s="1" customFormat="1" ht="16.5" customHeight="1">
      <c r="B284" s="38"/>
      <c r="C284" s="198" t="s">
        <v>405</v>
      </c>
      <c r="D284" s="198" t="s">
        <v>162</v>
      </c>
      <c r="E284" s="199" t="s">
        <v>406</v>
      </c>
      <c r="F284" s="200" t="s">
        <v>407</v>
      </c>
      <c r="G284" s="201" t="s">
        <v>93</v>
      </c>
      <c r="H284" s="202">
        <v>67.233000000000004</v>
      </c>
      <c r="I284" s="203"/>
      <c r="J284" s="204">
        <f>ROUND(I284*H284,2)</f>
        <v>0</v>
      </c>
      <c r="K284" s="200" t="s">
        <v>165</v>
      </c>
      <c r="L284" s="43"/>
      <c r="M284" s="205" t="s">
        <v>19</v>
      </c>
      <c r="N284" s="206" t="s">
        <v>44</v>
      </c>
      <c r="O284" s="79"/>
      <c r="P284" s="207">
        <f>O284*H284</f>
        <v>0</v>
      </c>
      <c r="Q284" s="207">
        <v>0.0043800000000000002</v>
      </c>
      <c r="R284" s="207">
        <f>Q284*H284</f>
        <v>0.29448054000000001</v>
      </c>
      <c r="S284" s="207">
        <v>0</v>
      </c>
      <c r="T284" s="208">
        <f>S284*H284</f>
        <v>0</v>
      </c>
      <c r="AR284" s="17" t="s">
        <v>166</v>
      </c>
      <c r="AT284" s="17" t="s">
        <v>162</v>
      </c>
      <c r="AU284" s="17" t="s">
        <v>83</v>
      </c>
      <c r="AY284" s="17" t="s">
        <v>160</v>
      </c>
      <c r="BE284" s="209">
        <f>IF(N284="základní",J284,0)</f>
        <v>0</v>
      </c>
      <c r="BF284" s="209">
        <f>IF(N284="snížená",J284,0)</f>
        <v>0</v>
      </c>
      <c r="BG284" s="209">
        <f>IF(N284="zákl. přenesená",J284,0)</f>
        <v>0</v>
      </c>
      <c r="BH284" s="209">
        <f>IF(N284="sníž. přenesená",J284,0)</f>
        <v>0</v>
      </c>
      <c r="BI284" s="209">
        <f>IF(N284="nulová",J284,0)</f>
        <v>0</v>
      </c>
      <c r="BJ284" s="17" t="s">
        <v>78</v>
      </c>
      <c r="BK284" s="209">
        <f>ROUND(I284*H284,2)</f>
        <v>0</v>
      </c>
      <c r="BL284" s="17" t="s">
        <v>166</v>
      </c>
      <c r="BM284" s="17" t="s">
        <v>408</v>
      </c>
    </row>
    <row r="285" s="11" customFormat="1">
      <c r="B285" s="210"/>
      <c r="C285" s="211"/>
      <c r="D285" s="212" t="s">
        <v>168</v>
      </c>
      <c r="E285" s="213" t="s">
        <v>19</v>
      </c>
      <c r="F285" s="214" t="s">
        <v>291</v>
      </c>
      <c r="G285" s="211"/>
      <c r="H285" s="213" t="s">
        <v>19</v>
      </c>
      <c r="I285" s="215"/>
      <c r="J285" s="211"/>
      <c r="K285" s="211"/>
      <c r="L285" s="216"/>
      <c r="M285" s="217"/>
      <c r="N285" s="218"/>
      <c r="O285" s="218"/>
      <c r="P285" s="218"/>
      <c r="Q285" s="218"/>
      <c r="R285" s="218"/>
      <c r="S285" s="218"/>
      <c r="T285" s="219"/>
      <c r="AT285" s="220" t="s">
        <v>168</v>
      </c>
      <c r="AU285" s="220" t="s">
        <v>83</v>
      </c>
      <c r="AV285" s="11" t="s">
        <v>78</v>
      </c>
      <c r="AW285" s="11" t="s">
        <v>34</v>
      </c>
      <c r="AX285" s="11" t="s">
        <v>73</v>
      </c>
      <c r="AY285" s="220" t="s">
        <v>160</v>
      </c>
    </row>
    <row r="286" s="11" customFormat="1">
      <c r="B286" s="210"/>
      <c r="C286" s="211"/>
      <c r="D286" s="212" t="s">
        <v>168</v>
      </c>
      <c r="E286" s="213" t="s">
        <v>19</v>
      </c>
      <c r="F286" s="214" t="s">
        <v>257</v>
      </c>
      <c r="G286" s="211"/>
      <c r="H286" s="213" t="s">
        <v>19</v>
      </c>
      <c r="I286" s="215"/>
      <c r="J286" s="211"/>
      <c r="K286" s="211"/>
      <c r="L286" s="216"/>
      <c r="M286" s="217"/>
      <c r="N286" s="218"/>
      <c r="O286" s="218"/>
      <c r="P286" s="218"/>
      <c r="Q286" s="218"/>
      <c r="R286" s="218"/>
      <c r="S286" s="218"/>
      <c r="T286" s="219"/>
      <c r="AT286" s="220" t="s">
        <v>168</v>
      </c>
      <c r="AU286" s="220" t="s">
        <v>83</v>
      </c>
      <c r="AV286" s="11" t="s">
        <v>78</v>
      </c>
      <c r="AW286" s="11" t="s">
        <v>34</v>
      </c>
      <c r="AX286" s="11" t="s">
        <v>73</v>
      </c>
      <c r="AY286" s="220" t="s">
        <v>160</v>
      </c>
    </row>
    <row r="287" s="12" customFormat="1">
      <c r="B287" s="221"/>
      <c r="C287" s="222"/>
      <c r="D287" s="212" t="s">
        <v>168</v>
      </c>
      <c r="E287" s="223" t="s">
        <v>19</v>
      </c>
      <c r="F287" s="224" t="s">
        <v>409</v>
      </c>
      <c r="G287" s="222"/>
      <c r="H287" s="225">
        <v>3.0099999999999998</v>
      </c>
      <c r="I287" s="226"/>
      <c r="J287" s="222"/>
      <c r="K287" s="222"/>
      <c r="L287" s="227"/>
      <c r="M287" s="228"/>
      <c r="N287" s="229"/>
      <c r="O287" s="229"/>
      <c r="P287" s="229"/>
      <c r="Q287" s="229"/>
      <c r="R287" s="229"/>
      <c r="S287" s="229"/>
      <c r="T287" s="230"/>
      <c r="AT287" s="231" t="s">
        <v>168</v>
      </c>
      <c r="AU287" s="231" t="s">
        <v>83</v>
      </c>
      <c r="AV287" s="12" t="s">
        <v>83</v>
      </c>
      <c r="AW287" s="12" t="s">
        <v>34</v>
      </c>
      <c r="AX287" s="12" t="s">
        <v>73</v>
      </c>
      <c r="AY287" s="231" t="s">
        <v>160</v>
      </c>
    </row>
    <row r="288" s="12" customFormat="1">
      <c r="B288" s="221"/>
      <c r="C288" s="222"/>
      <c r="D288" s="212" t="s">
        <v>168</v>
      </c>
      <c r="E288" s="223" t="s">
        <v>19</v>
      </c>
      <c r="F288" s="224" t="s">
        <v>410</v>
      </c>
      <c r="G288" s="222"/>
      <c r="H288" s="225">
        <v>18.399999999999999</v>
      </c>
      <c r="I288" s="226"/>
      <c r="J288" s="222"/>
      <c r="K288" s="222"/>
      <c r="L288" s="227"/>
      <c r="M288" s="228"/>
      <c r="N288" s="229"/>
      <c r="O288" s="229"/>
      <c r="P288" s="229"/>
      <c r="Q288" s="229"/>
      <c r="R288" s="229"/>
      <c r="S288" s="229"/>
      <c r="T288" s="230"/>
      <c r="AT288" s="231" t="s">
        <v>168</v>
      </c>
      <c r="AU288" s="231" t="s">
        <v>83</v>
      </c>
      <c r="AV288" s="12" t="s">
        <v>83</v>
      </c>
      <c r="AW288" s="12" t="s">
        <v>34</v>
      </c>
      <c r="AX288" s="12" t="s">
        <v>73</v>
      </c>
      <c r="AY288" s="231" t="s">
        <v>160</v>
      </c>
    </row>
    <row r="289" s="13" customFormat="1">
      <c r="B289" s="232"/>
      <c r="C289" s="233"/>
      <c r="D289" s="212" t="s">
        <v>168</v>
      </c>
      <c r="E289" s="234" t="s">
        <v>19</v>
      </c>
      <c r="F289" s="235" t="s">
        <v>171</v>
      </c>
      <c r="G289" s="233"/>
      <c r="H289" s="236">
        <v>21.41</v>
      </c>
      <c r="I289" s="237"/>
      <c r="J289" s="233"/>
      <c r="K289" s="233"/>
      <c r="L289" s="238"/>
      <c r="M289" s="239"/>
      <c r="N289" s="240"/>
      <c r="O289" s="240"/>
      <c r="P289" s="240"/>
      <c r="Q289" s="240"/>
      <c r="R289" s="240"/>
      <c r="S289" s="240"/>
      <c r="T289" s="241"/>
      <c r="AT289" s="242" t="s">
        <v>168</v>
      </c>
      <c r="AU289" s="242" t="s">
        <v>83</v>
      </c>
      <c r="AV289" s="13" t="s">
        <v>172</v>
      </c>
      <c r="AW289" s="13" t="s">
        <v>34</v>
      </c>
      <c r="AX289" s="13" t="s">
        <v>73</v>
      </c>
      <c r="AY289" s="242" t="s">
        <v>160</v>
      </c>
    </row>
    <row r="290" s="11" customFormat="1">
      <c r="B290" s="210"/>
      <c r="C290" s="211"/>
      <c r="D290" s="212" t="s">
        <v>168</v>
      </c>
      <c r="E290" s="213" t="s">
        <v>19</v>
      </c>
      <c r="F290" s="214" t="s">
        <v>260</v>
      </c>
      <c r="G290" s="211"/>
      <c r="H290" s="213" t="s">
        <v>19</v>
      </c>
      <c r="I290" s="215"/>
      <c r="J290" s="211"/>
      <c r="K290" s="211"/>
      <c r="L290" s="216"/>
      <c r="M290" s="217"/>
      <c r="N290" s="218"/>
      <c r="O290" s="218"/>
      <c r="P290" s="218"/>
      <c r="Q290" s="218"/>
      <c r="R290" s="218"/>
      <c r="S290" s="218"/>
      <c r="T290" s="219"/>
      <c r="AT290" s="220" t="s">
        <v>168</v>
      </c>
      <c r="AU290" s="220" t="s">
        <v>83</v>
      </c>
      <c r="AV290" s="11" t="s">
        <v>78</v>
      </c>
      <c r="AW290" s="11" t="s">
        <v>34</v>
      </c>
      <c r="AX290" s="11" t="s">
        <v>73</v>
      </c>
      <c r="AY290" s="220" t="s">
        <v>160</v>
      </c>
    </row>
    <row r="291" s="12" customFormat="1">
      <c r="B291" s="221"/>
      <c r="C291" s="222"/>
      <c r="D291" s="212" t="s">
        <v>168</v>
      </c>
      <c r="E291" s="223" t="s">
        <v>19</v>
      </c>
      <c r="F291" s="224" t="s">
        <v>411</v>
      </c>
      <c r="G291" s="222"/>
      <c r="H291" s="225">
        <v>2.8999999999999999</v>
      </c>
      <c r="I291" s="226"/>
      <c r="J291" s="222"/>
      <c r="K291" s="222"/>
      <c r="L291" s="227"/>
      <c r="M291" s="228"/>
      <c r="N291" s="229"/>
      <c r="O291" s="229"/>
      <c r="P291" s="229"/>
      <c r="Q291" s="229"/>
      <c r="R291" s="229"/>
      <c r="S291" s="229"/>
      <c r="T291" s="230"/>
      <c r="AT291" s="231" t="s">
        <v>168</v>
      </c>
      <c r="AU291" s="231" t="s">
        <v>83</v>
      </c>
      <c r="AV291" s="12" t="s">
        <v>83</v>
      </c>
      <c r="AW291" s="12" t="s">
        <v>34</v>
      </c>
      <c r="AX291" s="12" t="s">
        <v>73</v>
      </c>
      <c r="AY291" s="231" t="s">
        <v>160</v>
      </c>
    </row>
    <row r="292" s="12" customFormat="1">
      <c r="B292" s="221"/>
      <c r="C292" s="222"/>
      <c r="D292" s="212" t="s">
        <v>168</v>
      </c>
      <c r="E292" s="223" t="s">
        <v>19</v>
      </c>
      <c r="F292" s="224" t="s">
        <v>412</v>
      </c>
      <c r="G292" s="222"/>
      <c r="H292" s="225">
        <v>3.6850000000000001</v>
      </c>
      <c r="I292" s="226"/>
      <c r="J292" s="222"/>
      <c r="K292" s="222"/>
      <c r="L292" s="227"/>
      <c r="M292" s="228"/>
      <c r="N292" s="229"/>
      <c r="O292" s="229"/>
      <c r="P292" s="229"/>
      <c r="Q292" s="229"/>
      <c r="R292" s="229"/>
      <c r="S292" s="229"/>
      <c r="T292" s="230"/>
      <c r="AT292" s="231" t="s">
        <v>168</v>
      </c>
      <c r="AU292" s="231" t="s">
        <v>83</v>
      </c>
      <c r="AV292" s="12" t="s">
        <v>83</v>
      </c>
      <c r="AW292" s="12" t="s">
        <v>34</v>
      </c>
      <c r="AX292" s="12" t="s">
        <v>73</v>
      </c>
      <c r="AY292" s="231" t="s">
        <v>160</v>
      </c>
    </row>
    <row r="293" s="12" customFormat="1">
      <c r="B293" s="221"/>
      <c r="C293" s="222"/>
      <c r="D293" s="212" t="s">
        <v>168</v>
      </c>
      <c r="E293" s="223" t="s">
        <v>19</v>
      </c>
      <c r="F293" s="224" t="s">
        <v>413</v>
      </c>
      <c r="G293" s="222"/>
      <c r="H293" s="225">
        <v>22.579000000000001</v>
      </c>
      <c r="I293" s="226"/>
      <c r="J293" s="222"/>
      <c r="K293" s="222"/>
      <c r="L293" s="227"/>
      <c r="M293" s="228"/>
      <c r="N293" s="229"/>
      <c r="O293" s="229"/>
      <c r="P293" s="229"/>
      <c r="Q293" s="229"/>
      <c r="R293" s="229"/>
      <c r="S293" s="229"/>
      <c r="T293" s="230"/>
      <c r="AT293" s="231" t="s">
        <v>168</v>
      </c>
      <c r="AU293" s="231" t="s">
        <v>83</v>
      </c>
      <c r="AV293" s="12" t="s">
        <v>83</v>
      </c>
      <c r="AW293" s="12" t="s">
        <v>34</v>
      </c>
      <c r="AX293" s="12" t="s">
        <v>73</v>
      </c>
      <c r="AY293" s="231" t="s">
        <v>160</v>
      </c>
    </row>
    <row r="294" s="13" customFormat="1">
      <c r="B294" s="232"/>
      <c r="C294" s="233"/>
      <c r="D294" s="212" t="s">
        <v>168</v>
      </c>
      <c r="E294" s="234" t="s">
        <v>19</v>
      </c>
      <c r="F294" s="235" t="s">
        <v>171</v>
      </c>
      <c r="G294" s="233"/>
      <c r="H294" s="236">
        <v>29.164000000000001</v>
      </c>
      <c r="I294" s="237"/>
      <c r="J294" s="233"/>
      <c r="K294" s="233"/>
      <c r="L294" s="238"/>
      <c r="M294" s="239"/>
      <c r="N294" s="240"/>
      <c r="O294" s="240"/>
      <c r="P294" s="240"/>
      <c r="Q294" s="240"/>
      <c r="R294" s="240"/>
      <c r="S294" s="240"/>
      <c r="T294" s="241"/>
      <c r="AT294" s="242" t="s">
        <v>168</v>
      </c>
      <c r="AU294" s="242" t="s">
        <v>83</v>
      </c>
      <c r="AV294" s="13" t="s">
        <v>172</v>
      </c>
      <c r="AW294" s="13" t="s">
        <v>34</v>
      </c>
      <c r="AX294" s="13" t="s">
        <v>73</v>
      </c>
      <c r="AY294" s="242" t="s">
        <v>160</v>
      </c>
    </row>
    <row r="295" s="11" customFormat="1">
      <c r="B295" s="210"/>
      <c r="C295" s="211"/>
      <c r="D295" s="212" t="s">
        <v>168</v>
      </c>
      <c r="E295" s="213" t="s">
        <v>19</v>
      </c>
      <c r="F295" s="214" t="s">
        <v>414</v>
      </c>
      <c r="G295" s="211"/>
      <c r="H295" s="213" t="s">
        <v>19</v>
      </c>
      <c r="I295" s="215"/>
      <c r="J295" s="211"/>
      <c r="K295" s="211"/>
      <c r="L295" s="216"/>
      <c r="M295" s="217"/>
      <c r="N295" s="218"/>
      <c r="O295" s="218"/>
      <c r="P295" s="218"/>
      <c r="Q295" s="218"/>
      <c r="R295" s="218"/>
      <c r="S295" s="218"/>
      <c r="T295" s="219"/>
      <c r="AT295" s="220" t="s">
        <v>168</v>
      </c>
      <c r="AU295" s="220" t="s">
        <v>83</v>
      </c>
      <c r="AV295" s="11" t="s">
        <v>78</v>
      </c>
      <c r="AW295" s="11" t="s">
        <v>34</v>
      </c>
      <c r="AX295" s="11" t="s">
        <v>73</v>
      </c>
      <c r="AY295" s="220" t="s">
        <v>160</v>
      </c>
    </row>
    <row r="296" s="12" customFormat="1">
      <c r="B296" s="221"/>
      <c r="C296" s="222"/>
      <c r="D296" s="212" t="s">
        <v>168</v>
      </c>
      <c r="E296" s="223" t="s">
        <v>19</v>
      </c>
      <c r="F296" s="224" t="s">
        <v>276</v>
      </c>
      <c r="G296" s="222"/>
      <c r="H296" s="225">
        <v>6.0830000000000002</v>
      </c>
      <c r="I296" s="226"/>
      <c r="J296" s="222"/>
      <c r="K296" s="222"/>
      <c r="L296" s="227"/>
      <c r="M296" s="228"/>
      <c r="N296" s="229"/>
      <c r="O296" s="229"/>
      <c r="P296" s="229"/>
      <c r="Q296" s="229"/>
      <c r="R296" s="229"/>
      <c r="S296" s="229"/>
      <c r="T296" s="230"/>
      <c r="AT296" s="231" t="s">
        <v>168</v>
      </c>
      <c r="AU296" s="231" t="s">
        <v>83</v>
      </c>
      <c r="AV296" s="12" t="s">
        <v>83</v>
      </c>
      <c r="AW296" s="12" t="s">
        <v>34</v>
      </c>
      <c r="AX296" s="12" t="s">
        <v>73</v>
      </c>
      <c r="AY296" s="231" t="s">
        <v>160</v>
      </c>
    </row>
    <row r="297" s="12" customFormat="1">
      <c r="B297" s="221"/>
      <c r="C297" s="222"/>
      <c r="D297" s="212" t="s">
        <v>168</v>
      </c>
      <c r="E297" s="223" t="s">
        <v>19</v>
      </c>
      <c r="F297" s="224" t="s">
        <v>277</v>
      </c>
      <c r="G297" s="222"/>
      <c r="H297" s="225">
        <v>2.3650000000000002</v>
      </c>
      <c r="I297" s="226"/>
      <c r="J297" s="222"/>
      <c r="K297" s="222"/>
      <c r="L297" s="227"/>
      <c r="M297" s="228"/>
      <c r="N297" s="229"/>
      <c r="O297" s="229"/>
      <c r="P297" s="229"/>
      <c r="Q297" s="229"/>
      <c r="R297" s="229"/>
      <c r="S297" s="229"/>
      <c r="T297" s="230"/>
      <c r="AT297" s="231" t="s">
        <v>168</v>
      </c>
      <c r="AU297" s="231" t="s">
        <v>83</v>
      </c>
      <c r="AV297" s="12" t="s">
        <v>83</v>
      </c>
      <c r="AW297" s="12" t="s">
        <v>34</v>
      </c>
      <c r="AX297" s="12" t="s">
        <v>73</v>
      </c>
      <c r="AY297" s="231" t="s">
        <v>160</v>
      </c>
    </row>
    <row r="298" s="13" customFormat="1">
      <c r="B298" s="232"/>
      <c r="C298" s="233"/>
      <c r="D298" s="212" t="s">
        <v>168</v>
      </c>
      <c r="E298" s="234" t="s">
        <v>19</v>
      </c>
      <c r="F298" s="235" t="s">
        <v>171</v>
      </c>
      <c r="G298" s="233"/>
      <c r="H298" s="236">
        <v>8.4480000000000004</v>
      </c>
      <c r="I298" s="237"/>
      <c r="J298" s="233"/>
      <c r="K298" s="233"/>
      <c r="L298" s="238"/>
      <c r="M298" s="239"/>
      <c r="N298" s="240"/>
      <c r="O298" s="240"/>
      <c r="P298" s="240"/>
      <c r="Q298" s="240"/>
      <c r="R298" s="240"/>
      <c r="S298" s="240"/>
      <c r="T298" s="241"/>
      <c r="AT298" s="242" t="s">
        <v>168</v>
      </c>
      <c r="AU298" s="242" t="s">
        <v>83</v>
      </c>
      <c r="AV298" s="13" t="s">
        <v>172</v>
      </c>
      <c r="AW298" s="13" t="s">
        <v>34</v>
      </c>
      <c r="AX298" s="13" t="s">
        <v>73</v>
      </c>
      <c r="AY298" s="242" t="s">
        <v>160</v>
      </c>
    </row>
    <row r="299" s="12" customFormat="1">
      <c r="B299" s="221"/>
      <c r="C299" s="222"/>
      <c r="D299" s="212" t="s">
        <v>168</v>
      </c>
      <c r="E299" s="223" t="s">
        <v>19</v>
      </c>
      <c r="F299" s="224" t="s">
        <v>278</v>
      </c>
      <c r="G299" s="222"/>
      <c r="H299" s="225">
        <v>5.8460000000000001</v>
      </c>
      <c r="I299" s="226"/>
      <c r="J299" s="222"/>
      <c r="K299" s="222"/>
      <c r="L299" s="227"/>
      <c r="M299" s="228"/>
      <c r="N299" s="229"/>
      <c r="O299" s="229"/>
      <c r="P299" s="229"/>
      <c r="Q299" s="229"/>
      <c r="R299" s="229"/>
      <c r="S299" s="229"/>
      <c r="T299" s="230"/>
      <c r="AT299" s="231" t="s">
        <v>168</v>
      </c>
      <c r="AU299" s="231" t="s">
        <v>83</v>
      </c>
      <c r="AV299" s="12" t="s">
        <v>83</v>
      </c>
      <c r="AW299" s="12" t="s">
        <v>34</v>
      </c>
      <c r="AX299" s="12" t="s">
        <v>73</v>
      </c>
      <c r="AY299" s="231" t="s">
        <v>160</v>
      </c>
    </row>
    <row r="300" s="12" customFormat="1">
      <c r="B300" s="221"/>
      <c r="C300" s="222"/>
      <c r="D300" s="212" t="s">
        <v>168</v>
      </c>
      <c r="E300" s="223" t="s">
        <v>19</v>
      </c>
      <c r="F300" s="224" t="s">
        <v>279</v>
      </c>
      <c r="G300" s="222"/>
      <c r="H300" s="225">
        <v>2.2970000000000002</v>
      </c>
      <c r="I300" s="226"/>
      <c r="J300" s="222"/>
      <c r="K300" s="222"/>
      <c r="L300" s="227"/>
      <c r="M300" s="228"/>
      <c r="N300" s="229"/>
      <c r="O300" s="229"/>
      <c r="P300" s="229"/>
      <c r="Q300" s="229"/>
      <c r="R300" s="229"/>
      <c r="S300" s="229"/>
      <c r="T300" s="230"/>
      <c r="AT300" s="231" t="s">
        <v>168</v>
      </c>
      <c r="AU300" s="231" t="s">
        <v>83</v>
      </c>
      <c r="AV300" s="12" t="s">
        <v>83</v>
      </c>
      <c r="AW300" s="12" t="s">
        <v>34</v>
      </c>
      <c r="AX300" s="12" t="s">
        <v>73</v>
      </c>
      <c r="AY300" s="231" t="s">
        <v>160</v>
      </c>
    </row>
    <row r="301" s="12" customFormat="1">
      <c r="B301" s="221"/>
      <c r="C301" s="222"/>
      <c r="D301" s="212" t="s">
        <v>168</v>
      </c>
      <c r="E301" s="223" t="s">
        <v>19</v>
      </c>
      <c r="F301" s="224" t="s">
        <v>280</v>
      </c>
      <c r="G301" s="222"/>
      <c r="H301" s="225">
        <v>0.068000000000000005</v>
      </c>
      <c r="I301" s="226"/>
      <c r="J301" s="222"/>
      <c r="K301" s="222"/>
      <c r="L301" s="227"/>
      <c r="M301" s="228"/>
      <c r="N301" s="229"/>
      <c r="O301" s="229"/>
      <c r="P301" s="229"/>
      <c r="Q301" s="229"/>
      <c r="R301" s="229"/>
      <c r="S301" s="229"/>
      <c r="T301" s="230"/>
      <c r="AT301" s="231" t="s">
        <v>168</v>
      </c>
      <c r="AU301" s="231" t="s">
        <v>83</v>
      </c>
      <c r="AV301" s="12" t="s">
        <v>83</v>
      </c>
      <c r="AW301" s="12" t="s">
        <v>34</v>
      </c>
      <c r="AX301" s="12" t="s">
        <v>73</v>
      </c>
      <c r="AY301" s="231" t="s">
        <v>160</v>
      </c>
    </row>
    <row r="302" s="13" customFormat="1">
      <c r="B302" s="232"/>
      <c r="C302" s="233"/>
      <c r="D302" s="212" t="s">
        <v>168</v>
      </c>
      <c r="E302" s="234" t="s">
        <v>19</v>
      </c>
      <c r="F302" s="235" t="s">
        <v>171</v>
      </c>
      <c r="G302" s="233"/>
      <c r="H302" s="236">
        <v>8.2110000000000003</v>
      </c>
      <c r="I302" s="237"/>
      <c r="J302" s="233"/>
      <c r="K302" s="233"/>
      <c r="L302" s="238"/>
      <c r="M302" s="239"/>
      <c r="N302" s="240"/>
      <c r="O302" s="240"/>
      <c r="P302" s="240"/>
      <c r="Q302" s="240"/>
      <c r="R302" s="240"/>
      <c r="S302" s="240"/>
      <c r="T302" s="241"/>
      <c r="AT302" s="242" t="s">
        <v>168</v>
      </c>
      <c r="AU302" s="242" t="s">
        <v>83</v>
      </c>
      <c r="AV302" s="13" t="s">
        <v>172</v>
      </c>
      <c r="AW302" s="13" t="s">
        <v>34</v>
      </c>
      <c r="AX302" s="13" t="s">
        <v>73</v>
      </c>
      <c r="AY302" s="242" t="s">
        <v>160</v>
      </c>
    </row>
    <row r="303" s="14" customFormat="1">
      <c r="B303" s="243"/>
      <c r="C303" s="244"/>
      <c r="D303" s="212" t="s">
        <v>168</v>
      </c>
      <c r="E303" s="245" t="s">
        <v>19</v>
      </c>
      <c r="F303" s="246" t="s">
        <v>183</v>
      </c>
      <c r="G303" s="244"/>
      <c r="H303" s="247">
        <v>67.233000000000004</v>
      </c>
      <c r="I303" s="248"/>
      <c r="J303" s="244"/>
      <c r="K303" s="244"/>
      <c r="L303" s="249"/>
      <c r="M303" s="250"/>
      <c r="N303" s="251"/>
      <c r="O303" s="251"/>
      <c r="P303" s="251"/>
      <c r="Q303" s="251"/>
      <c r="R303" s="251"/>
      <c r="S303" s="251"/>
      <c r="T303" s="252"/>
      <c r="AT303" s="253" t="s">
        <v>168</v>
      </c>
      <c r="AU303" s="253" t="s">
        <v>83</v>
      </c>
      <c r="AV303" s="14" t="s">
        <v>166</v>
      </c>
      <c r="AW303" s="14" t="s">
        <v>34</v>
      </c>
      <c r="AX303" s="14" t="s">
        <v>78</v>
      </c>
      <c r="AY303" s="253" t="s">
        <v>160</v>
      </c>
    </row>
    <row r="304" s="10" customFormat="1" ht="22.8" customHeight="1">
      <c r="B304" s="182"/>
      <c r="C304" s="183"/>
      <c r="D304" s="184" t="s">
        <v>72</v>
      </c>
      <c r="E304" s="196" t="s">
        <v>415</v>
      </c>
      <c r="F304" s="196" t="s">
        <v>416</v>
      </c>
      <c r="G304" s="183"/>
      <c r="H304" s="183"/>
      <c r="I304" s="186"/>
      <c r="J304" s="197">
        <f>BK304</f>
        <v>0</v>
      </c>
      <c r="K304" s="183"/>
      <c r="L304" s="188"/>
      <c r="M304" s="189"/>
      <c r="N304" s="190"/>
      <c r="O304" s="190"/>
      <c r="P304" s="191">
        <f>SUM(P305:P338)</f>
        <v>0</v>
      </c>
      <c r="Q304" s="190"/>
      <c r="R304" s="191">
        <f>SUM(R305:R338)</f>
        <v>15.38226508</v>
      </c>
      <c r="S304" s="190"/>
      <c r="T304" s="192">
        <f>SUM(T305:T338)</f>
        <v>0</v>
      </c>
      <c r="AR304" s="193" t="s">
        <v>78</v>
      </c>
      <c r="AT304" s="194" t="s">
        <v>72</v>
      </c>
      <c r="AU304" s="194" t="s">
        <v>78</v>
      </c>
      <c r="AY304" s="193" t="s">
        <v>160</v>
      </c>
      <c r="BK304" s="195">
        <f>SUM(BK305:BK338)</f>
        <v>0</v>
      </c>
    </row>
    <row r="305" s="1" customFormat="1" ht="16.5" customHeight="1">
      <c r="B305" s="38"/>
      <c r="C305" s="198" t="s">
        <v>417</v>
      </c>
      <c r="D305" s="198" t="s">
        <v>162</v>
      </c>
      <c r="E305" s="199" t="s">
        <v>418</v>
      </c>
      <c r="F305" s="200" t="s">
        <v>419</v>
      </c>
      <c r="G305" s="201" t="s">
        <v>81</v>
      </c>
      <c r="H305" s="202">
        <v>2.4119999999999999</v>
      </c>
      <c r="I305" s="203"/>
      <c r="J305" s="204">
        <f>ROUND(I305*H305,2)</f>
        <v>0</v>
      </c>
      <c r="K305" s="200" t="s">
        <v>165</v>
      </c>
      <c r="L305" s="43"/>
      <c r="M305" s="205" t="s">
        <v>19</v>
      </c>
      <c r="N305" s="206" t="s">
        <v>44</v>
      </c>
      <c r="O305" s="79"/>
      <c r="P305" s="207">
        <f>O305*H305</f>
        <v>0</v>
      </c>
      <c r="Q305" s="207">
        <v>2.2563399999999998</v>
      </c>
      <c r="R305" s="207">
        <f>Q305*H305</f>
        <v>5.4422920799999996</v>
      </c>
      <c r="S305" s="207">
        <v>0</v>
      </c>
      <c r="T305" s="208">
        <f>S305*H305</f>
        <v>0</v>
      </c>
      <c r="AR305" s="17" t="s">
        <v>166</v>
      </c>
      <c r="AT305" s="17" t="s">
        <v>162</v>
      </c>
      <c r="AU305" s="17" t="s">
        <v>83</v>
      </c>
      <c r="AY305" s="17" t="s">
        <v>160</v>
      </c>
      <c r="BE305" s="209">
        <f>IF(N305="základní",J305,0)</f>
        <v>0</v>
      </c>
      <c r="BF305" s="209">
        <f>IF(N305="snížená",J305,0)</f>
        <v>0</v>
      </c>
      <c r="BG305" s="209">
        <f>IF(N305="zákl. přenesená",J305,0)</f>
        <v>0</v>
      </c>
      <c r="BH305" s="209">
        <f>IF(N305="sníž. přenesená",J305,0)</f>
        <v>0</v>
      </c>
      <c r="BI305" s="209">
        <f>IF(N305="nulová",J305,0)</f>
        <v>0</v>
      </c>
      <c r="BJ305" s="17" t="s">
        <v>78</v>
      </c>
      <c r="BK305" s="209">
        <f>ROUND(I305*H305,2)</f>
        <v>0</v>
      </c>
      <c r="BL305" s="17" t="s">
        <v>166</v>
      </c>
      <c r="BM305" s="17" t="s">
        <v>420</v>
      </c>
    </row>
    <row r="306" s="12" customFormat="1">
      <c r="B306" s="221"/>
      <c r="C306" s="222"/>
      <c r="D306" s="212" t="s">
        <v>168</v>
      </c>
      <c r="E306" s="223" t="s">
        <v>19</v>
      </c>
      <c r="F306" s="224" t="s">
        <v>421</v>
      </c>
      <c r="G306" s="222"/>
      <c r="H306" s="225">
        <v>2.4119999999999999</v>
      </c>
      <c r="I306" s="226"/>
      <c r="J306" s="222"/>
      <c r="K306" s="222"/>
      <c r="L306" s="227"/>
      <c r="M306" s="228"/>
      <c r="N306" s="229"/>
      <c r="O306" s="229"/>
      <c r="P306" s="229"/>
      <c r="Q306" s="229"/>
      <c r="R306" s="229"/>
      <c r="S306" s="229"/>
      <c r="T306" s="230"/>
      <c r="AT306" s="231" t="s">
        <v>168</v>
      </c>
      <c r="AU306" s="231" t="s">
        <v>83</v>
      </c>
      <c r="AV306" s="12" t="s">
        <v>83</v>
      </c>
      <c r="AW306" s="12" t="s">
        <v>34</v>
      </c>
      <c r="AX306" s="12" t="s">
        <v>78</v>
      </c>
      <c r="AY306" s="231" t="s">
        <v>160</v>
      </c>
    </row>
    <row r="307" s="1" customFormat="1" ht="16.5" customHeight="1">
      <c r="B307" s="38"/>
      <c r="C307" s="198" t="s">
        <v>422</v>
      </c>
      <c r="D307" s="198" t="s">
        <v>162</v>
      </c>
      <c r="E307" s="199" t="s">
        <v>423</v>
      </c>
      <c r="F307" s="200" t="s">
        <v>424</v>
      </c>
      <c r="G307" s="201" t="s">
        <v>93</v>
      </c>
      <c r="H307" s="202">
        <v>33.229999999999997</v>
      </c>
      <c r="I307" s="203"/>
      <c r="J307" s="204">
        <f>ROUND(I307*H307,2)</f>
        <v>0</v>
      </c>
      <c r="K307" s="200" t="s">
        <v>165</v>
      </c>
      <c r="L307" s="43"/>
      <c r="M307" s="205" t="s">
        <v>19</v>
      </c>
      <c r="N307" s="206" t="s">
        <v>44</v>
      </c>
      <c r="O307" s="79"/>
      <c r="P307" s="207">
        <f>O307*H307</f>
        <v>0</v>
      </c>
      <c r="Q307" s="207">
        <v>0.00012999999999999999</v>
      </c>
      <c r="R307" s="207">
        <f>Q307*H307</f>
        <v>0.0043198999999999989</v>
      </c>
      <c r="S307" s="207">
        <v>0</v>
      </c>
      <c r="T307" s="208">
        <f>S307*H307</f>
        <v>0</v>
      </c>
      <c r="AR307" s="17" t="s">
        <v>166</v>
      </c>
      <c r="AT307" s="17" t="s">
        <v>162</v>
      </c>
      <c r="AU307" s="17" t="s">
        <v>83</v>
      </c>
      <c r="AY307" s="17" t="s">
        <v>160</v>
      </c>
      <c r="BE307" s="209">
        <f>IF(N307="základní",J307,0)</f>
        <v>0</v>
      </c>
      <c r="BF307" s="209">
        <f>IF(N307="snížená",J307,0)</f>
        <v>0</v>
      </c>
      <c r="BG307" s="209">
        <f>IF(N307="zákl. přenesená",J307,0)</f>
        <v>0</v>
      </c>
      <c r="BH307" s="209">
        <f>IF(N307="sníž. přenesená",J307,0)</f>
        <v>0</v>
      </c>
      <c r="BI307" s="209">
        <f>IF(N307="nulová",J307,0)</f>
        <v>0</v>
      </c>
      <c r="BJ307" s="17" t="s">
        <v>78</v>
      </c>
      <c r="BK307" s="209">
        <f>ROUND(I307*H307,2)</f>
        <v>0</v>
      </c>
      <c r="BL307" s="17" t="s">
        <v>166</v>
      </c>
      <c r="BM307" s="17" t="s">
        <v>425</v>
      </c>
    </row>
    <row r="308" s="12" customFormat="1">
      <c r="B308" s="221"/>
      <c r="C308" s="222"/>
      <c r="D308" s="212" t="s">
        <v>168</v>
      </c>
      <c r="E308" s="223" t="s">
        <v>19</v>
      </c>
      <c r="F308" s="224" t="s">
        <v>426</v>
      </c>
      <c r="G308" s="222"/>
      <c r="H308" s="225">
        <v>16.079999999999998</v>
      </c>
      <c r="I308" s="226"/>
      <c r="J308" s="222"/>
      <c r="K308" s="222"/>
      <c r="L308" s="227"/>
      <c r="M308" s="228"/>
      <c r="N308" s="229"/>
      <c r="O308" s="229"/>
      <c r="P308" s="229"/>
      <c r="Q308" s="229"/>
      <c r="R308" s="229"/>
      <c r="S308" s="229"/>
      <c r="T308" s="230"/>
      <c r="AT308" s="231" t="s">
        <v>168</v>
      </c>
      <c r="AU308" s="231" t="s">
        <v>83</v>
      </c>
      <c r="AV308" s="12" t="s">
        <v>83</v>
      </c>
      <c r="AW308" s="12" t="s">
        <v>34</v>
      </c>
      <c r="AX308" s="12" t="s">
        <v>73</v>
      </c>
      <c r="AY308" s="231" t="s">
        <v>160</v>
      </c>
    </row>
    <row r="309" s="12" customFormat="1">
      <c r="B309" s="221"/>
      <c r="C309" s="222"/>
      <c r="D309" s="212" t="s">
        <v>168</v>
      </c>
      <c r="E309" s="223" t="s">
        <v>19</v>
      </c>
      <c r="F309" s="224" t="s">
        <v>427</v>
      </c>
      <c r="G309" s="222"/>
      <c r="H309" s="225">
        <v>17.149999999999999</v>
      </c>
      <c r="I309" s="226"/>
      <c r="J309" s="222"/>
      <c r="K309" s="222"/>
      <c r="L309" s="227"/>
      <c r="M309" s="228"/>
      <c r="N309" s="229"/>
      <c r="O309" s="229"/>
      <c r="P309" s="229"/>
      <c r="Q309" s="229"/>
      <c r="R309" s="229"/>
      <c r="S309" s="229"/>
      <c r="T309" s="230"/>
      <c r="AT309" s="231" t="s">
        <v>168</v>
      </c>
      <c r="AU309" s="231" t="s">
        <v>83</v>
      </c>
      <c r="AV309" s="12" t="s">
        <v>83</v>
      </c>
      <c r="AW309" s="12" t="s">
        <v>34</v>
      </c>
      <c r="AX309" s="12" t="s">
        <v>73</v>
      </c>
      <c r="AY309" s="231" t="s">
        <v>160</v>
      </c>
    </row>
    <row r="310" s="14" customFormat="1">
      <c r="B310" s="243"/>
      <c r="C310" s="244"/>
      <c r="D310" s="212" t="s">
        <v>168</v>
      </c>
      <c r="E310" s="245" t="s">
        <v>19</v>
      </c>
      <c r="F310" s="246" t="s">
        <v>183</v>
      </c>
      <c r="G310" s="244"/>
      <c r="H310" s="247">
        <v>33.229999999999997</v>
      </c>
      <c r="I310" s="248"/>
      <c r="J310" s="244"/>
      <c r="K310" s="244"/>
      <c r="L310" s="249"/>
      <c r="M310" s="250"/>
      <c r="N310" s="251"/>
      <c r="O310" s="251"/>
      <c r="P310" s="251"/>
      <c r="Q310" s="251"/>
      <c r="R310" s="251"/>
      <c r="S310" s="251"/>
      <c r="T310" s="252"/>
      <c r="AT310" s="253" t="s">
        <v>168</v>
      </c>
      <c r="AU310" s="253" t="s">
        <v>83</v>
      </c>
      <c r="AV310" s="14" t="s">
        <v>166</v>
      </c>
      <c r="AW310" s="14" t="s">
        <v>34</v>
      </c>
      <c r="AX310" s="14" t="s">
        <v>78</v>
      </c>
      <c r="AY310" s="253" t="s">
        <v>160</v>
      </c>
    </row>
    <row r="311" s="1" customFormat="1" ht="16.5" customHeight="1">
      <c r="B311" s="38"/>
      <c r="C311" s="198" t="s">
        <v>428</v>
      </c>
      <c r="D311" s="198" t="s">
        <v>162</v>
      </c>
      <c r="E311" s="199" t="s">
        <v>429</v>
      </c>
      <c r="F311" s="200" t="s">
        <v>430</v>
      </c>
      <c r="G311" s="201" t="s">
        <v>284</v>
      </c>
      <c r="H311" s="202">
        <v>61.079999999999998</v>
      </c>
      <c r="I311" s="203"/>
      <c r="J311" s="204">
        <f>ROUND(I311*H311,2)</f>
        <v>0</v>
      </c>
      <c r="K311" s="200" t="s">
        <v>165</v>
      </c>
      <c r="L311" s="43"/>
      <c r="M311" s="205" t="s">
        <v>19</v>
      </c>
      <c r="N311" s="206" t="s">
        <v>44</v>
      </c>
      <c r="O311" s="79"/>
      <c r="P311" s="207">
        <f>O311*H311</f>
        <v>0</v>
      </c>
      <c r="Q311" s="207">
        <v>2.0000000000000002E-05</v>
      </c>
      <c r="R311" s="207">
        <f>Q311*H311</f>
        <v>0.0012216</v>
      </c>
      <c r="S311" s="207">
        <v>0</v>
      </c>
      <c r="T311" s="208">
        <f>S311*H311</f>
        <v>0</v>
      </c>
      <c r="AR311" s="17" t="s">
        <v>166</v>
      </c>
      <c r="AT311" s="17" t="s">
        <v>162</v>
      </c>
      <c r="AU311" s="17" t="s">
        <v>83</v>
      </c>
      <c r="AY311" s="17" t="s">
        <v>160</v>
      </c>
      <c r="BE311" s="209">
        <f>IF(N311="základní",J311,0)</f>
        <v>0</v>
      </c>
      <c r="BF311" s="209">
        <f>IF(N311="snížená",J311,0)</f>
        <v>0</v>
      </c>
      <c r="BG311" s="209">
        <f>IF(N311="zákl. přenesená",J311,0)</f>
        <v>0</v>
      </c>
      <c r="BH311" s="209">
        <f>IF(N311="sníž. přenesená",J311,0)</f>
        <v>0</v>
      </c>
      <c r="BI311" s="209">
        <f>IF(N311="nulová",J311,0)</f>
        <v>0</v>
      </c>
      <c r="BJ311" s="17" t="s">
        <v>78</v>
      </c>
      <c r="BK311" s="209">
        <f>ROUND(I311*H311,2)</f>
        <v>0</v>
      </c>
      <c r="BL311" s="17" t="s">
        <v>166</v>
      </c>
      <c r="BM311" s="17" t="s">
        <v>431</v>
      </c>
    </row>
    <row r="312" s="11" customFormat="1">
      <c r="B312" s="210"/>
      <c r="C312" s="211"/>
      <c r="D312" s="212" t="s">
        <v>168</v>
      </c>
      <c r="E312" s="213" t="s">
        <v>19</v>
      </c>
      <c r="F312" s="214" t="s">
        <v>257</v>
      </c>
      <c r="G312" s="211"/>
      <c r="H312" s="213" t="s">
        <v>19</v>
      </c>
      <c r="I312" s="215"/>
      <c r="J312" s="211"/>
      <c r="K312" s="211"/>
      <c r="L312" s="216"/>
      <c r="M312" s="217"/>
      <c r="N312" s="218"/>
      <c r="O312" s="218"/>
      <c r="P312" s="218"/>
      <c r="Q312" s="218"/>
      <c r="R312" s="218"/>
      <c r="S312" s="218"/>
      <c r="T312" s="219"/>
      <c r="AT312" s="220" t="s">
        <v>168</v>
      </c>
      <c r="AU312" s="220" t="s">
        <v>83</v>
      </c>
      <c r="AV312" s="11" t="s">
        <v>78</v>
      </c>
      <c r="AW312" s="11" t="s">
        <v>34</v>
      </c>
      <c r="AX312" s="11" t="s">
        <v>73</v>
      </c>
      <c r="AY312" s="220" t="s">
        <v>160</v>
      </c>
    </row>
    <row r="313" s="12" customFormat="1">
      <c r="B313" s="221"/>
      <c r="C313" s="222"/>
      <c r="D313" s="212" t="s">
        <v>168</v>
      </c>
      <c r="E313" s="223" t="s">
        <v>19</v>
      </c>
      <c r="F313" s="224" t="s">
        <v>432</v>
      </c>
      <c r="G313" s="222"/>
      <c r="H313" s="225">
        <v>9.5999999999999996</v>
      </c>
      <c r="I313" s="226"/>
      <c r="J313" s="222"/>
      <c r="K313" s="222"/>
      <c r="L313" s="227"/>
      <c r="M313" s="228"/>
      <c r="N313" s="229"/>
      <c r="O313" s="229"/>
      <c r="P313" s="229"/>
      <c r="Q313" s="229"/>
      <c r="R313" s="229"/>
      <c r="S313" s="229"/>
      <c r="T313" s="230"/>
      <c r="AT313" s="231" t="s">
        <v>168</v>
      </c>
      <c r="AU313" s="231" t="s">
        <v>83</v>
      </c>
      <c r="AV313" s="12" t="s">
        <v>83</v>
      </c>
      <c r="AW313" s="12" t="s">
        <v>34</v>
      </c>
      <c r="AX313" s="12" t="s">
        <v>73</v>
      </c>
      <c r="AY313" s="231" t="s">
        <v>160</v>
      </c>
    </row>
    <row r="314" s="12" customFormat="1">
      <c r="B314" s="221"/>
      <c r="C314" s="222"/>
      <c r="D314" s="212" t="s">
        <v>168</v>
      </c>
      <c r="E314" s="223" t="s">
        <v>19</v>
      </c>
      <c r="F314" s="224" t="s">
        <v>433</v>
      </c>
      <c r="G314" s="222"/>
      <c r="H314" s="225">
        <v>21.899999999999999</v>
      </c>
      <c r="I314" s="226"/>
      <c r="J314" s="222"/>
      <c r="K314" s="222"/>
      <c r="L314" s="227"/>
      <c r="M314" s="228"/>
      <c r="N314" s="229"/>
      <c r="O314" s="229"/>
      <c r="P314" s="229"/>
      <c r="Q314" s="229"/>
      <c r="R314" s="229"/>
      <c r="S314" s="229"/>
      <c r="T314" s="230"/>
      <c r="AT314" s="231" t="s">
        <v>168</v>
      </c>
      <c r="AU314" s="231" t="s">
        <v>83</v>
      </c>
      <c r="AV314" s="12" t="s">
        <v>83</v>
      </c>
      <c r="AW314" s="12" t="s">
        <v>34</v>
      </c>
      <c r="AX314" s="12" t="s">
        <v>73</v>
      </c>
      <c r="AY314" s="231" t="s">
        <v>160</v>
      </c>
    </row>
    <row r="315" s="13" customFormat="1">
      <c r="B315" s="232"/>
      <c r="C315" s="233"/>
      <c r="D315" s="212" t="s">
        <v>168</v>
      </c>
      <c r="E315" s="234" t="s">
        <v>19</v>
      </c>
      <c r="F315" s="235" t="s">
        <v>171</v>
      </c>
      <c r="G315" s="233"/>
      <c r="H315" s="236">
        <v>31.5</v>
      </c>
      <c r="I315" s="237"/>
      <c r="J315" s="233"/>
      <c r="K315" s="233"/>
      <c r="L315" s="238"/>
      <c r="M315" s="239"/>
      <c r="N315" s="240"/>
      <c r="O315" s="240"/>
      <c r="P315" s="240"/>
      <c r="Q315" s="240"/>
      <c r="R315" s="240"/>
      <c r="S315" s="240"/>
      <c r="T315" s="241"/>
      <c r="AT315" s="242" t="s">
        <v>168</v>
      </c>
      <c r="AU315" s="242" t="s">
        <v>83</v>
      </c>
      <c r="AV315" s="13" t="s">
        <v>172</v>
      </c>
      <c r="AW315" s="13" t="s">
        <v>34</v>
      </c>
      <c r="AX315" s="13" t="s">
        <v>73</v>
      </c>
      <c r="AY315" s="242" t="s">
        <v>160</v>
      </c>
    </row>
    <row r="316" s="11" customFormat="1">
      <c r="B316" s="210"/>
      <c r="C316" s="211"/>
      <c r="D316" s="212" t="s">
        <v>168</v>
      </c>
      <c r="E316" s="213" t="s">
        <v>19</v>
      </c>
      <c r="F316" s="214" t="s">
        <v>260</v>
      </c>
      <c r="G316" s="211"/>
      <c r="H316" s="213" t="s">
        <v>19</v>
      </c>
      <c r="I316" s="215"/>
      <c r="J316" s="211"/>
      <c r="K316" s="211"/>
      <c r="L316" s="216"/>
      <c r="M316" s="217"/>
      <c r="N316" s="218"/>
      <c r="O316" s="218"/>
      <c r="P316" s="218"/>
      <c r="Q316" s="218"/>
      <c r="R316" s="218"/>
      <c r="S316" s="218"/>
      <c r="T316" s="219"/>
      <c r="AT316" s="220" t="s">
        <v>168</v>
      </c>
      <c r="AU316" s="220" t="s">
        <v>83</v>
      </c>
      <c r="AV316" s="11" t="s">
        <v>78</v>
      </c>
      <c r="AW316" s="11" t="s">
        <v>34</v>
      </c>
      <c r="AX316" s="11" t="s">
        <v>73</v>
      </c>
      <c r="AY316" s="220" t="s">
        <v>160</v>
      </c>
    </row>
    <row r="317" s="12" customFormat="1">
      <c r="B317" s="221"/>
      <c r="C317" s="222"/>
      <c r="D317" s="212" t="s">
        <v>168</v>
      </c>
      <c r="E317" s="223" t="s">
        <v>19</v>
      </c>
      <c r="F317" s="224" t="s">
        <v>434</v>
      </c>
      <c r="G317" s="222"/>
      <c r="H317" s="225">
        <v>8.5999999999999996</v>
      </c>
      <c r="I317" s="226"/>
      <c r="J317" s="222"/>
      <c r="K317" s="222"/>
      <c r="L317" s="227"/>
      <c r="M317" s="228"/>
      <c r="N317" s="229"/>
      <c r="O317" s="229"/>
      <c r="P317" s="229"/>
      <c r="Q317" s="229"/>
      <c r="R317" s="229"/>
      <c r="S317" s="229"/>
      <c r="T317" s="230"/>
      <c r="AT317" s="231" t="s">
        <v>168</v>
      </c>
      <c r="AU317" s="231" t="s">
        <v>83</v>
      </c>
      <c r="AV317" s="12" t="s">
        <v>83</v>
      </c>
      <c r="AW317" s="12" t="s">
        <v>34</v>
      </c>
      <c r="AX317" s="12" t="s">
        <v>73</v>
      </c>
      <c r="AY317" s="231" t="s">
        <v>160</v>
      </c>
    </row>
    <row r="318" s="12" customFormat="1">
      <c r="B318" s="221"/>
      <c r="C318" s="222"/>
      <c r="D318" s="212" t="s">
        <v>168</v>
      </c>
      <c r="E318" s="223" t="s">
        <v>19</v>
      </c>
      <c r="F318" s="224" t="s">
        <v>435</v>
      </c>
      <c r="G318" s="222"/>
      <c r="H318" s="225">
        <v>20.98</v>
      </c>
      <c r="I318" s="226"/>
      <c r="J318" s="222"/>
      <c r="K318" s="222"/>
      <c r="L318" s="227"/>
      <c r="M318" s="228"/>
      <c r="N318" s="229"/>
      <c r="O318" s="229"/>
      <c r="P318" s="229"/>
      <c r="Q318" s="229"/>
      <c r="R318" s="229"/>
      <c r="S318" s="229"/>
      <c r="T318" s="230"/>
      <c r="AT318" s="231" t="s">
        <v>168</v>
      </c>
      <c r="AU318" s="231" t="s">
        <v>83</v>
      </c>
      <c r="AV318" s="12" t="s">
        <v>83</v>
      </c>
      <c r="AW318" s="12" t="s">
        <v>34</v>
      </c>
      <c r="AX318" s="12" t="s">
        <v>73</v>
      </c>
      <c r="AY318" s="231" t="s">
        <v>160</v>
      </c>
    </row>
    <row r="319" s="13" customFormat="1">
      <c r="B319" s="232"/>
      <c r="C319" s="233"/>
      <c r="D319" s="212" t="s">
        <v>168</v>
      </c>
      <c r="E319" s="234" t="s">
        <v>19</v>
      </c>
      <c r="F319" s="235" t="s">
        <v>171</v>
      </c>
      <c r="G319" s="233"/>
      <c r="H319" s="236">
        <v>29.579999999999998</v>
      </c>
      <c r="I319" s="237"/>
      <c r="J319" s="233"/>
      <c r="K319" s="233"/>
      <c r="L319" s="238"/>
      <c r="M319" s="239"/>
      <c r="N319" s="240"/>
      <c r="O319" s="240"/>
      <c r="P319" s="240"/>
      <c r="Q319" s="240"/>
      <c r="R319" s="240"/>
      <c r="S319" s="240"/>
      <c r="T319" s="241"/>
      <c r="AT319" s="242" t="s">
        <v>168</v>
      </c>
      <c r="AU319" s="242" t="s">
        <v>83</v>
      </c>
      <c r="AV319" s="13" t="s">
        <v>172</v>
      </c>
      <c r="AW319" s="13" t="s">
        <v>34</v>
      </c>
      <c r="AX319" s="13" t="s">
        <v>73</v>
      </c>
      <c r="AY319" s="242" t="s">
        <v>160</v>
      </c>
    </row>
    <row r="320" s="14" customFormat="1">
      <c r="B320" s="243"/>
      <c r="C320" s="244"/>
      <c r="D320" s="212" t="s">
        <v>168</v>
      </c>
      <c r="E320" s="245" t="s">
        <v>19</v>
      </c>
      <c r="F320" s="246" t="s">
        <v>183</v>
      </c>
      <c r="G320" s="244"/>
      <c r="H320" s="247">
        <v>61.079999999999998</v>
      </c>
      <c r="I320" s="248"/>
      <c r="J320" s="244"/>
      <c r="K320" s="244"/>
      <c r="L320" s="249"/>
      <c r="M320" s="250"/>
      <c r="N320" s="251"/>
      <c r="O320" s="251"/>
      <c r="P320" s="251"/>
      <c r="Q320" s="251"/>
      <c r="R320" s="251"/>
      <c r="S320" s="251"/>
      <c r="T320" s="252"/>
      <c r="AT320" s="253" t="s">
        <v>168</v>
      </c>
      <c r="AU320" s="253" t="s">
        <v>83</v>
      </c>
      <c r="AV320" s="14" t="s">
        <v>166</v>
      </c>
      <c r="AW320" s="14" t="s">
        <v>34</v>
      </c>
      <c r="AX320" s="14" t="s">
        <v>78</v>
      </c>
      <c r="AY320" s="253" t="s">
        <v>160</v>
      </c>
    </row>
    <row r="321" s="1" customFormat="1" ht="16.5" customHeight="1">
      <c r="B321" s="38"/>
      <c r="C321" s="198" t="s">
        <v>436</v>
      </c>
      <c r="D321" s="198" t="s">
        <v>162</v>
      </c>
      <c r="E321" s="199" t="s">
        <v>437</v>
      </c>
      <c r="F321" s="200" t="s">
        <v>438</v>
      </c>
      <c r="G321" s="201" t="s">
        <v>81</v>
      </c>
      <c r="H321" s="202">
        <v>2.0579999999999998</v>
      </c>
      <c r="I321" s="203"/>
      <c r="J321" s="204">
        <f>ROUND(I321*H321,2)</f>
        <v>0</v>
      </c>
      <c r="K321" s="200" t="s">
        <v>165</v>
      </c>
      <c r="L321" s="43"/>
      <c r="M321" s="205" t="s">
        <v>19</v>
      </c>
      <c r="N321" s="206" t="s">
        <v>44</v>
      </c>
      <c r="O321" s="79"/>
      <c r="P321" s="207">
        <f>O321*H321</f>
        <v>0</v>
      </c>
      <c r="Q321" s="207">
        <v>2.45329</v>
      </c>
      <c r="R321" s="207">
        <f>Q321*H321</f>
        <v>5.0488708199999994</v>
      </c>
      <c r="S321" s="207">
        <v>0</v>
      </c>
      <c r="T321" s="208">
        <f>S321*H321</f>
        <v>0</v>
      </c>
      <c r="AR321" s="17" t="s">
        <v>166</v>
      </c>
      <c r="AT321" s="17" t="s">
        <v>162</v>
      </c>
      <c r="AU321" s="17" t="s">
        <v>83</v>
      </c>
      <c r="AY321" s="17" t="s">
        <v>160</v>
      </c>
      <c r="BE321" s="209">
        <f>IF(N321="základní",J321,0)</f>
        <v>0</v>
      </c>
      <c r="BF321" s="209">
        <f>IF(N321="snížená",J321,0)</f>
        <v>0</v>
      </c>
      <c r="BG321" s="209">
        <f>IF(N321="zákl. přenesená",J321,0)</f>
        <v>0</v>
      </c>
      <c r="BH321" s="209">
        <f>IF(N321="sníž. přenesená",J321,0)</f>
        <v>0</v>
      </c>
      <c r="BI321" s="209">
        <f>IF(N321="nulová",J321,0)</f>
        <v>0</v>
      </c>
      <c r="BJ321" s="17" t="s">
        <v>78</v>
      </c>
      <c r="BK321" s="209">
        <f>ROUND(I321*H321,2)</f>
        <v>0</v>
      </c>
      <c r="BL321" s="17" t="s">
        <v>166</v>
      </c>
      <c r="BM321" s="17" t="s">
        <v>439</v>
      </c>
    </row>
    <row r="322" s="11" customFormat="1">
      <c r="B322" s="210"/>
      <c r="C322" s="211"/>
      <c r="D322" s="212" t="s">
        <v>168</v>
      </c>
      <c r="E322" s="213" t="s">
        <v>19</v>
      </c>
      <c r="F322" s="214" t="s">
        <v>440</v>
      </c>
      <c r="G322" s="211"/>
      <c r="H322" s="213" t="s">
        <v>19</v>
      </c>
      <c r="I322" s="215"/>
      <c r="J322" s="211"/>
      <c r="K322" s="211"/>
      <c r="L322" s="216"/>
      <c r="M322" s="217"/>
      <c r="N322" s="218"/>
      <c r="O322" s="218"/>
      <c r="P322" s="218"/>
      <c r="Q322" s="218"/>
      <c r="R322" s="218"/>
      <c r="S322" s="218"/>
      <c r="T322" s="219"/>
      <c r="AT322" s="220" t="s">
        <v>168</v>
      </c>
      <c r="AU322" s="220" t="s">
        <v>83</v>
      </c>
      <c r="AV322" s="11" t="s">
        <v>78</v>
      </c>
      <c r="AW322" s="11" t="s">
        <v>34</v>
      </c>
      <c r="AX322" s="11" t="s">
        <v>73</v>
      </c>
      <c r="AY322" s="220" t="s">
        <v>160</v>
      </c>
    </row>
    <row r="323" s="12" customFormat="1">
      <c r="B323" s="221"/>
      <c r="C323" s="222"/>
      <c r="D323" s="212" t="s">
        <v>168</v>
      </c>
      <c r="E323" s="223" t="s">
        <v>19</v>
      </c>
      <c r="F323" s="224" t="s">
        <v>441</v>
      </c>
      <c r="G323" s="222"/>
      <c r="H323" s="225">
        <v>1.0289999999999999</v>
      </c>
      <c r="I323" s="226"/>
      <c r="J323" s="222"/>
      <c r="K323" s="222"/>
      <c r="L323" s="227"/>
      <c r="M323" s="228"/>
      <c r="N323" s="229"/>
      <c r="O323" s="229"/>
      <c r="P323" s="229"/>
      <c r="Q323" s="229"/>
      <c r="R323" s="229"/>
      <c r="S323" s="229"/>
      <c r="T323" s="230"/>
      <c r="AT323" s="231" t="s">
        <v>168</v>
      </c>
      <c r="AU323" s="231" t="s">
        <v>83</v>
      </c>
      <c r="AV323" s="12" t="s">
        <v>83</v>
      </c>
      <c r="AW323" s="12" t="s">
        <v>34</v>
      </c>
      <c r="AX323" s="12" t="s">
        <v>73</v>
      </c>
      <c r="AY323" s="231" t="s">
        <v>160</v>
      </c>
    </row>
    <row r="324" s="12" customFormat="1">
      <c r="B324" s="221"/>
      <c r="C324" s="222"/>
      <c r="D324" s="212" t="s">
        <v>168</v>
      </c>
      <c r="E324" s="223" t="s">
        <v>19</v>
      </c>
      <c r="F324" s="224" t="s">
        <v>442</v>
      </c>
      <c r="G324" s="222"/>
      <c r="H324" s="225">
        <v>1.0289999999999999</v>
      </c>
      <c r="I324" s="226"/>
      <c r="J324" s="222"/>
      <c r="K324" s="222"/>
      <c r="L324" s="227"/>
      <c r="M324" s="228"/>
      <c r="N324" s="229"/>
      <c r="O324" s="229"/>
      <c r="P324" s="229"/>
      <c r="Q324" s="229"/>
      <c r="R324" s="229"/>
      <c r="S324" s="229"/>
      <c r="T324" s="230"/>
      <c r="AT324" s="231" t="s">
        <v>168</v>
      </c>
      <c r="AU324" s="231" t="s">
        <v>83</v>
      </c>
      <c r="AV324" s="12" t="s">
        <v>83</v>
      </c>
      <c r="AW324" s="12" t="s">
        <v>34</v>
      </c>
      <c r="AX324" s="12" t="s">
        <v>73</v>
      </c>
      <c r="AY324" s="231" t="s">
        <v>160</v>
      </c>
    </row>
    <row r="325" s="14" customFormat="1">
      <c r="B325" s="243"/>
      <c r="C325" s="244"/>
      <c r="D325" s="212" t="s">
        <v>168</v>
      </c>
      <c r="E325" s="245" t="s">
        <v>19</v>
      </c>
      <c r="F325" s="246" t="s">
        <v>183</v>
      </c>
      <c r="G325" s="244"/>
      <c r="H325" s="247">
        <v>2.0579999999999998</v>
      </c>
      <c r="I325" s="248"/>
      <c r="J325" s="244"/>
      <c r="K325" s="244"/>
      <c r="L325" s="249"/>
      <c r="M325" s="250"/>
      <c r="N325" s="251"/>
      <c r="O325" s="251"/>
      <c r="P325" s="251"/>
      <c r="Q325" s="251"/>
      <c r="R325" s="251"/>
      <c r="S325" s="251"/>
      <c r="T325" s="252"/>
      <c r="AT325" s="253" t="s">
        <v>168</v>
      </c>
      <c r="AU325" s="253" t="s">
        <v>83</v>
      </c>
      <c r="AV325" s="14" t="s">
        <v>166</v>
      </c>
      <c r="AW325" s="14" t="s">
        <v>34</v>
      </c>
      <c r="AX325" s="14" t="s">
        <v>78</v>
      </c>
      <c r="AY325" s="253" t="s">
        <v>160</v>
      </c>
    </row>
    <row r="326" s="1" customFormat="1" ht="22.5" customHeight="1">
      <c r="B326" s="38"/>
      <c r="C326" s="198" t="s">
        <v>443</v>
      </c>
      <c r="D326" s="198" t="s">
        <v>162</v>
      </c>
      <c r="E326" s="199" t="s">
        <v>444</v>
      </c>
      <c r="F326" s="200" t="s">
        <v>445</v>
      </c>
      <c r="G326" s="201" t="s">
        <v>81</v>
      </c>
      <c r="H326" s="202">
        <v>2.0579999999999998</v>
      </c>
      <c r="I326" s="203"/>
      <c r="J326" s="204">
        <f>ROUND(I326*H326,2)</f>
        <v>0</v>
      </c>
      <c r="K326" s="200" t="s">
        <v>165</v>
      </c>
      <c r="L326" s="43"/>
      <c r="M326" s="205" t="s">
        <v>19</v>
      </c>
      <c r="N326" s="206" t="s">
        <v>44</v>
      </c>
      <c r="O326" s="79"/>
      <c r="P326" s="207">
        <f>O326*H326</f>
        <v>0</v>
      </c>
      <c r="Q326" s="207">
        <v>0</v>
      </c>
      <c r="R326" s="207">
        <f>Q326*H326</f>
        <v>0</v>
      </c>
      <c r="S326" s="207">
        <v>0</v>
      </c>
      <c r="T326" s="208">
        <f>S326*H326</f>
        <v>0</v>
      </c>
      <c r="AR326" s="17" t="s">
        <v>166</v>
      </c>
      <c r="AT326" s="17" t="s">
        <v>162</v>
      </c>
      <c r="AU326" s="17" t="s">
        <v>83</v>
      </c>
      <c r="AY326" s="17" t="s">
        <v>160</v>
      </c>
      <c r="BE326" s="209">
        <f>IF(N326="základní",J326,0)</f>
        <v>0</v>
      </c>
      <c r="BF326" s="209">
        <f>IF(N326="snížená",J326,0)</f>
        <v>0</v>
      </c>
      <c r="BG326" s="209">
        <f>IF(N326="zákl. přenesená",J326,0)</f>
        <v>0</v>
      </c>
      <c r="BH326" s="209">
        <f>IF(N326="sníž. přenesená",J326,0)</f>
        <v>0</v>
      </c>
      <c r="BI326" s="209">
        <f>IF(N326="nulová",J326,0)</f>
        <v>0</v>
      </c>
      <c r="BJ326" s="17" t="s">
        <v>78</v>
      </c>
      <c r="BK326" s="209">
        <f>ROUND(I326*H326,2)</f>
        <v>0</v>
      </c>
      <c r="BL326" s="17" t="s">
        <v>166</v>
      </c>
      <c r="BM326" s="17" t="s">
        <v>446</v>
      </c>
    </row>
    <row r="327" s="1" customFormat="1" ht="16.5" customHeight="1">
      <c r="B327" s="38"/>
      <c r="C327" s="198" t="s">
        <v>447</v>
      </c>
      <c r="D327" s="198" t="s">
        <v>162</v>
      </c>
      <c r="E327" s="199" t="s">
        <v>448</v>
      </c>
      <c r="F327" s="200" t="s">
        <v>449</v>
      </c>
      <c r="G327" s="201" t="s">
        <v>81</v>
      </c>
      <c r="H327" s="202">
        <v>0.32200000000000001</v>
      </c>
      <c r="I327" s="203"/>
      <c r="J327" s="204">
        <f>ROUND(I327*H327,2)</f>
        <v>0</v>
      </c>
      <c r="K327" s="200" t="s">
        <v>165</v>
      </c>
      <c r="L327" s="43"/>
      <c r="M327" s="205" t="s">
        <v>19</v>
      </c>
      <c r="N327" s="206" t="s">
        <v>44</v>
      </c>
      <c r="O327" s="79"/>
      <c r="P327" s="207">
        <f>O327*H327</f>
        <v>0</v>
      </c>
      <c r="Q327" s="207">
        <v>0</v>
      </c>
      <c r="R327" s="207">
        <f>Q327*H327</f>
        <v>0</v>
      </c>
      <c r="S327" s="207">
        <v>0</v>
      </c>
      <c r="T327" s="208">
        <f>S327*H327</f>
        <v>0</v>
      </c>
      <c r="AR327" s="17" t="s">
        <v>166</v>
      </c>
      <c r="AT327" s="17" t="s">
        <v>162</v>
      </c>
      <c r="AU327" s="17" t="s">
        <v>83</v>
      </c>
      <c r="AY327" s="17" t="s">
        <v>160</v>
      </c>
      <c r="BE327" s="209">
        <f>IF(N327="základní",J327,0)</f>
        <v>0</v>
      </c>
      <c r="BF327" s="209">
        <f>IF(N327="snížená",J327,0)</f>
        <v>0</v>
      </c>
      <c r="BG327" s="209">
        <f>IF(N327="zákl. přenesená",J327,0)</f>
        <v>0</v>
      </c>
      <c r="BH327" s="209">
        <f>IF(N327="sníž. přenesená",J327,0)</f>
        <v>0</v>
      </c>
      <c r="BI327" s="209">
        <f>IF(N327="nulová",J327,0)</f>
        <v>0</v>
      </c>
      <c r="BJ327" s="17" t="s">
        <v>78</v>
      </c>
      <c r="BK327" s="209">
        <f>ROUND(I327*H327,2)</f>
        <v>0</v>
      </c>
      <c r="BL327" s="17" t="s">
        <v>166</v>
      </c>
      <c r="BM327" s="17" t="s">
        <v>450</v>
      </c>
    </row>
    <row r="328" s="12" customFormat="1">
      <c r="B328" s="221"/>
      <c r="C328" s="222"/>
      <c r="D328" s="212" t="s">
        <v>168</v>
      </c>
      <c r="E328" s="223" t="s">
        <v>19</v>
      </c>
      <c r="F328" s="224" t="s">
        <v>451</v>
      </c>
      <c r="G328" s="222"/>
      <c r="H328" s="225">
        <v>0.17999999999999999</v>
      </c>
      <c r="I328" s="226"/>
      <c r="J328" s="222"/>
      <c r="K328" s="222"/>
      <c r="L328" s="227"/>
      <c r="M328" s="228"/>
      <c r="N328" s="229"/>
      <c r="O328" s="229"/>
      <c r="P328" s="229"/>
      <c r="Q328" s="229"/>
      <c r="R328" s="229"/>
      <c r="S328" s="229"/>
      <c r="T328" s="230"/>
      <c r="AT328" s="231" t="s">
        <v>168</v>
      </c>
      <c r="AU328" s="231" t="s">
        <v>83</v>
      </c>
      <c r="AV328" s="12" t="s">
        <v>83</v>
      </c>
      <c r="AW328" s="12" t="s">
        <v>34</v>
      </c>
      <c r="AX328" s="12" t="s">
        <v>73</v>
      </c>
      <c r="AY328" s="231" t="s">
        <v>160</v>
      </c>
    </row>
    <row r="329" s="12" customFormat="1">
      <c r="B329" s="221"/>
      <c r="C329" s="222"/>
      <c r="D329" s="212" t="s">
        <v>168</v>
      </c>
      <c r="E329" s="223" t="s">
        <v>19</v>
      </c>
      <c r="F329" s="224" t="s">
        <v>452</v>
      </c>
      <c r="G329" s="222"/>
      <c r="H329" s="225">
        <v>0.14199999999999999</v>
      </c>
      <c r="I329" s="226"/>
      <c r="J329" s="222"/>
      <c r="K329" s="222"/>
      <c r="L329" s="227"/>
      <c r="M329" s="228"/>
      <c r="N329" s="229"/>
      <c r="O329" s="229"/>
      <c r="P329" s="229"/>
      <c r="Q329" s="229"/>
      <c r="R329" s="229"/>
      <c r="S329" s="229"/>
      <c r="T329" s="230"/>
      <c r="AT329" s="231" t="s">
        <v>168</v>
      </c>
      <c r="AU329" s="231" t="s">
        <v>83</v>
      </c>
      <c r="AV329" s="12" t="s">
        <v>83</v>
      </c>
      <c r="AW329" s="12" t="s">
        <v>34</v>
      </c>
      <c r="AX329" s="12" t="s">
        <v>73</v>
      </c>
      <c r="AY329" s="231" t="s">
        <v>160</v>
      </c>
    </row>
    <row r="330" s="14" customFormat="1">
      <c r="B330" s="243"/>
      <c r="C330" s="244"/>
      <c r="D330" s="212" t="s">
        <v>168</v>
      </c>
      <c r="E330" s="245" t="s">
        <v>19</v>
      </c>
      <c r="F330" s="246" t="s">
        <v>183</v>
      </c>
      <c r="G330" s="244"/>
      <c r="H330" s="247">
        <v>0.32200000000000001</v>
      </c>
      <c r="I330" s="248"/>
      <c r="J330" s="244"/>
      <c r="K330" s="244"/>
      <c r="L330" s="249"/>
      <c r="M330" s="250"/>
      <c r="N330" s="251"/>
      <c r="O330" s="251"/>
      <c r="P330" s="251"/>
      <c r="Q330" s="251"/>
      <c r="R330" s="251"/>
      <c r="S330" s="251"/>
      <c r="T330" s="252"/>
      <c r="AT330" s="253" t="s">
        <v>168</v>
      </c>
      <c r="AU330" s="253" t="s">
        <v>83</v>
      </c>
      <c r="AV330" s="14" t="s">
        <v>166</v>
      </c>
      <c r="AW330" s="14" t="s">
        <v>34</v>
      </c>
      <c r="AX330" s="14" t="s">
        <v>78</v>
      </c>
      <c r="AY330" s="253" t="s">
        <v>160</v>
      </c>
    </row>
    <row r="331" s="1" customFormat="1" ht="16.5" customHeight="1">
      <c r="B331" s="38"/>
      <c r="C331" s="198" t="s">
        <v>453</v>
      </c>
      <c r="D331" s="198" t="s">
        <v>162</v>
      </c>
      <c r="E331" s="199" t="s">
        <v>454</v>
      </c>
      <c r="F331" s="200" t="s">
        <v>455</v>
      </c>
      <c r="G331" s="201" t="s">
        <v>193</v>
      </c>
      <c r="H331" s="202">
        <v>0.084000000000000005</v>
      </c>
      <c r="I331" s="203"/>
      <c r="J331" s="204">
        <f>ROUND(I331*H331,2)</f>
        <v>0</v>
      </c>
      <c r="K331" s="200" t="s">
        <v>165</v>
      </c>
      <c r="L331" s="43"/>
      <c r="M331" s="205" t="s">
        <v>19</v>
      </c>
      <c r="N331" s="206" t="s">
        <v>44</v>
      </c>
      <c r="O331" s="79"/>
      <c r="P331" s="207">
        <f>O331*H331</f>
        <v>0</v>
      </c>
      <c r="Q331" s="207">
        <v>1.06277</v>
      </c>
      <c r="R331" s="207">
        <f>Q331*H331</f>
        <v>0.089272680000000007</v>
      </c>
      <c r="S331" s="207">
        <v>0</v>
      </c>
      <c r="T331" s="208">
        <f>S331*H331</f>
        <v>0</v>
      </c>
      <c r="AR331" s="17" t="s">
        <v>166</v>
      </c>
      <c r="AT331" s="17" t="s">
        <v>162</v>
      </c>
      <c r="AU331" s="17" t="s">
        <v>83</v>
      </c>
      <c r="AY331" s="17" t="s">
        <v>160</v>
      </c>
      <c r="BE331" s="209">
        <f>IF(N331="základní",J331,0)</f>
        <v>0</v>
      </c>
      <c r="BF331" s="209">
        <f>IF(N331="snížená",J331,0)</f>
        <v>0</v>
      </c>
      <c r="BG331" s="209">
        <f>IF(N331="zákl. přenesená",J331,0)</f>
        <v>0</v>
      </c>
      <c r="BH331" s="209">
        <f>IF(N331="sníž. přenesená",J331,0)</f>
        <v>0</v>
      </c>
      <c r="BI331" s="209">
        <f>IF(N331="nulová",J331,0)</f>
        <v>0</v>
      </c>
      <c r="BJ331" s="17" t="s">
        <v>78</v>
      </c>
      <c r="BK331" s="209">
        <f>ROUND(I331*H331,2)</f>
        <v>0</v>
      </c>
      <c r="BL331" s="17" t="s">
        <v>166</v>
      </c>
      <c r="BM331" s="17" t="s">
        <v>456</v>
      </c>
    </row>
    <row r="332" s="12" customFormat="1">
      <c r="B332" s="221"/>
      <c r="C332" s="222"/>
      <c r="D332" s="212" t="s">
        <v>168</v>
      </c>
      <c r="E332" s="223" t="s">
        <v>19</v>
      </c>
      <c r="F332" s="224" t="s">
        <v>457</v>
      </c>
      <c r="G332" s="222"/>
      <c r="H332" s="225">
        <v>0.041000000000000002</v>
      </c>
      <c r="I332" s="226"/>
      <c r="J332" s="222"/>
      <c r="K332" s="222"/>
      <c r="L332" s="227"/>
      <c r="M332" s="228"/>
      <c r="N332" s="229"/>
      <c r="O332" s="229"/>
      <c r="P332" s="229"/>
      <c r="Q332" s="229"/>
      <c r="R332" s="229"/>
      <c r="S332" s="229"/>
      <c r="T332" s="230"/>
      <c r="AT332" s="231" t="s">
        <v>168</v>
      </c>
      <c r="AU332" s="231" t="s">
        <v>83</v>
      </c>
      <c r="AV332" s="12" t="s">
        <v>83</v>
      </c>
      <c r="AW332" s="12" t="s">
        <v>34</v>
      </c>
      <c r="AX332" s="12" t="s">
        <v>73</v>
      </c>
      <c r="AY332" s="231" t="s">
        <v>160</v>
      </c>
    </row>
    <row r="333" s="12" customFormat="1">
      <c r="B333" s="221"/>
      <c r="C333" s="222"/>
      <c r="D333" s="212" t="s">
        <v>168</v>
      </c>
      <c r="E333" s="223" t="s">
        <v>19</v>
      </c>
      <c r="F333" s="224" t="s">
        <v>458</v>
      </c>
      <c r="G333" s="222"/>
      <c r="H333" s="225">
        <v>0.042999999999999997</v>
      </c>
      <c r="I333" s="226"/>
      <c r="J333" s="222"/>
      <c r="K333" s="222"/>
      <c r="L333" s="227"/>
      <c r="M333" s="228"/>
      <c r="N333" s="229"/>
      <c r="O333" s="229"/>
      <c r="P333" s="229"/>
      <c r="Q333" s="229"/>
      <c r="R333" s="229"/>
      <c r="S333" s="229"/>
      <c r="T333" s="230"/>
      <c r="AT333" s="231" t="s">
        <v>168</v>
      </c>
      <c r="AU333" s="231" t="s">
        <v>83</v>
      </c>
      <c r="AV333" s="12" t="s">
        <v>83</v>
      </c>
      <c r="AW333" s="12" t="s">
        <v>34</v>
      </c>
      <c r="AX333" s="12" t="s">
        <v>73</v>
      </c>
      <c r="AY333" s="231" t="s">
        <v>160</v>
      </c>
    </row>
    <row r="334" s="14" customFormat="1">
      <c r="B334" s="243"/>
      <c r="C334" s="244"/>
      <c r="D334" s="212" t="s">
        <v>168</v>
      </c>
      <c r="E334" s="245" t="s">
        <v>19</v>
      </c>
      <c r="F334" s="246" t="s">
        <v>183</v>
      </c>
      <c r="G334" s="244"/>
      <c r="H334" s="247">
        <v>0.084000000000000005</v>
      </c>
      <c r="I334" s="248"/>
      <c r="J334" s="244"/>
      <c r="K334" s="244"/>
      <c r="L334" s="249"/>
      <c r="M334" s="250"/>
      <c r="N334" s="251"/>
      <c r="O334" s="251"/>
      <c r="P334" s="251"/>
      <c r="Q334" s="251"/>
      <c r="R334" s="251"/>
      <c r="S334" s="251"/>
      <c r="T334" s="252"/>
      <c r="AT334" s="253" t="s">
        <v>168</v>
      </c>
      <c r="AU334" s="253" t="s">
        <v>83</v>
      </c>
      <c r="AV334" s="14" t="s">
        <v>166</v>
      </c>
      <c r="AW334" s="14" t="s">
        <v>34</v>
      </c>
      <c r="AX334" s="14" t="s">
        <v>78</v>
      </c>
      <c r="AY334" s="253" t="s">
        <v>160</v>
      </c>
    </row>
    <row r="335" s="1" customFormat="1" ht="16.5" customHeight="1">
      <c r="B335" s="38"/>
      <c r="C335" s="198" t="s">
        <v>459</v>
      </c>
      <c r="D335" s="198" t="s">
        <v>162</v>
      </c>
      <c r="E335" s="199" t="s">
        <v>460</v>
      </c>
      <c r="F335" s="200" t="s">
        <v>461</v>
      </c>
      <c r="G335" s="201" t="s">
        <v>81</v>
      </c>
      <c r="H335" s="202">
        <v>3.3919999999999999</v>
      </c>
      <c r="I335" s="203"/>
      <c r="J335" s="204">
        <f>ROUND(I335*H335,2)</f>
        <v>0</v>
      </c>
      <c r="K335" s="200" t="s">
        <v>165</v>
      </c>
      <c r="L335" s="43"/>
      <c r="M335" s="205" t="s">
        <v>19</v>
      </c>
      <c r="N335" s="206" t="s">
        <v>44</v>
      </c>
      <c r="O335" s="79"/>
      <c r="P335" s="207">
        <f>O335*H335</f>
        <v>0</v>
      </c>
      <c r="Q335" s="207">
        <v>1.4139999999999999</v>
      </c>
      <c r="R335" s="207">
        <f>Q335*H335</f>
        <v>4.7962879999999997</v>
      </c>
      <c r="S335" s="207">
        <v>0</v>
      </c>
      <c r="T335" s="208">
        <f>S335*H335</f>
        <v>0</v>
      </c>
      <c r="AR335" s="17" t="s">
        <v>166</v>
      </c>
      <c r="AT335" s="17" t="s">
        <v>162</v>
      </c>
      <c r="AU335" s="17" t="s">
        <v>83</v>
      </c>
      <c r="AY335" s="17" t="s">
        <v>160</v>
      </c>
      <c r="BE335" s="209">
        <f>IF(N335="základní",J335,0)</f>
        <v>0</v>
      </c>
      <c r="BF335" s="209">
        <f>IF(N335="snížená",J335,0)</f>
        <v>0</v>
      </c>
      <c r="BG335" s="209">
        <f>IF(N335="zákl. přenesená",J335,0)</f>
        <v>0</v>
      </c>
      <c r="BH335" s="209">
        <f>IF(N335="sníž. přenesená",J335,0)</f>
        <v>0</v>
      </c>
      <c r="BI335" s="209">
        <f>IF(N335="nulová",J335,0)</f>
        <v>0</v>
      </c>
      <c r="BJ335" s="17" t="s">
        <v>78</v>
      </c>
      <c r="BK335" s="209">
        <f>ROUND(I335*H335,2)</f>
        <v>0</v>
      </c>
      <c r="BL335" s="17" t="s">
        <v>166</v>
      </c>
      <c r="BM335" s="17" t="s">
        <v>462</v>
      </c>
    </row>
    <row r="336" s="11" customFormat="1">
      <c r="B336" s="210"/>
      <c r="C336" s="211"/>
      <c r="D336" s="212" t="s">
        <v>168</v>
      </c>
      <c r="E336" s="213" t="s">
        <v>19</v>
      </c>
      <c r="F336" s="214" t="s">
        <v>463</v>
      </c>
      <c r="G336" s="211"/>
      <c r="H336" s="213" t="s">
        <v>19</v>
      </c>
      <c r="I336" s="215"/>
      <c r="J336" s="211"/>
      <c r="K336" s="211"/>
      <c r="L336" s="216"/>
      <c r="M336" s="217"/>
      <c r="N336" s="218"/>
      <c r="O336" s="218"/>
      <c r="P336" s="218"/>
      <c r="Q336" s="218"/>
      <c r="R336" s="218"/>
      <c r="S336" s="218"/>
      <c r="T336" s="219"/>
      <c r="AT336" s="220" t="s">
        <v>168</v>
      </c>
      <c r="AU336" s="220" t="s">
        <v>83</v>
      </c>
      <c r="AV336" s="11" t="s">
        <v>78</v>
      </c>
      <c r="AW336" s="11" t="s">
        <v>34</v>
      </c>
      <c r="AX336" s="11" t="s">
        <v>73</v>
      </c>
      <c r="AY336" s="220" t="s">
        <v>160</v>
      </c>
    </row>
    <row r="337" s="11" customFormat="1">
      <c r="B337" s="210"/>
      <c r="C337" s="211"/>
      <c r="D337" s="212" t="s">
        <v>168</v>
      </c>
      <c r="E337" s="213" t="s">
        <v>19</v>
      </c>
      <c r="F337" s="214" t="s">
        <v>260</v>
      </c>
      <c r="G337" s="211"/>
      <c r="H337" s="213" t="s">
        <v>19</v>
      </c>
      <c r="I337" s="215"/>
      <c r="J337" s="211"/>
      <c r="K337" s="211"/>
      <c r="L337" s="216"/>
      <c r="M337" s="217"/>
      <c r="N337" s="218"/>
      <c r="O337" s="218"/>
      <c r="P337" s="218"/>
      <c r="Q337" s="218"/>
      <c r="R337" s="218"/>
      <c r="S337" s="218"/>
      <c r="T337" s="219"/>
      <c r="AT337" s="220" t="s">
        <v>168</v>
      </c>
      <c r="AU337" s="220" t="s">
        <v>83</v>
      </c>
      <c r="AV337" s="11" t="s">
        <v>78</v>
      </c>
      <c r="AW337" s="11" t="s">
        <v>34</v>
      </c>
      <c r="AX337" s="11" t="s">
        <v>73</v>
      </c>
      <c r="AY337" s="220" t="s">
        <v>160</v>
      </c>
    </row>
    <row r="338" s="12" customFormat="1">
      <c r="B338" s="221"/>
      <c r="C338" s="222"/>
      <c r="D338" s="212" t="s">
        <v>168</v>
      </c>
      <c r="E338" s="223" t="s">
        <v>19</v>
      </c>
      <c r="F338" s="224" t="s">
        <v>464</v>
      </c>
      <c r="G338" s="222"/>
      <c r="H338" s="225">
        <v>3.3919999999999999</v>
      </c>
      <c r="I338" s="226"/>
      <c r="J338" s="222"/>
      <c r="K338" s="222"/>
      <c r="L338" s="227"/>
      <c r="M338" s="228"/>
      <c r="N338" s="229"/>
      <c r="O338" s="229"/>
      <c r="P338" s="229"/>
      <c r="Q338" s="229"/>
      <c r="R338" s="229"/>
      <c r="S338" s="229"/>
      <c r="T338" s="230"/>
      <c r="AT338" s="231" t="s">
        <v>168</v>
      </c>
      <c r="AU338" s="231" t="s">
        <v>83</v>
      </c>
      <c r="AV338" s="12" t="s">
        <v>83</v>
      </c>
      <c r="AW338" s="12" t="s">
        <v>34</v>
      </c>
      <c r="AX338" s="12" t="s">
        <v>78</v>
      </c>
      <c r="AY338" s="231" t="s">
        <v>160</v>
      </c>
    </row>
    <row r="339" s="10" customFormat="1" ht="22.8" customHeight="1">
      <c r="B339" s="182"/>
      <c r="C339" s="183"/>
      <c r="D339" s="184" t="s">
        <v>72</v>
      </c>
      <c r="E339" s="196" t="s">
        <v>465</v>
      </c>
      <c r="F339" s="196" t="s">
        <v>466</v>
      </c>
      <c r="G339" s="183"/>
      <c r="H339" s="183"/>
      <c r="I339" s="186"/>
      <c r="J339" s="197">
        <f>BK339</f>
        <v>0</v>
      </c>
      <c r="K339" s="183"/>
      <c r="L339" s="188"/>
      <c r="M339" s="189"/>
      <c r="N339" s="190"/>
      <c r="O339" s="190"/>
      <c r="P339" s="191">
        <f>SUM(P340:P350)</f>
        <v>0</v>
      </c>
      <c r="Q339" s="190"/>
      <c r="R339" s="191">
        <f>SUM(R340:R350)</f>
        <v>0.1792</v>
      </c>
      <c r="S339" s="190"/>
      <c r="T339" s="192">
        <f>SUM(T340:T350)</f>
        <v>0</v>
      </c>
      <c r="AR339" s="193" t="s">
        <v>78</v>
      </c>
      <c r="AT339" s="194" t="s">
        <v>72</v>
      </c>
      <c r="AU339" s="194" t="s">
        <v>78</v>
      </c>
      <c r="AY339" s="193" t="s">
        <v>160</v>
      </c>
      <c r="BK339" s="195">
        <f>SUM(BK340:BK350)</f>
        <v>0</v>
      </c>
    </row>
    <row r="340" s="1" customFormat="1" ht="22.5" customHeight="1">
      <c r="B340" s="38"/>
      <c r="C340" s="198" t="s">
        <v>467</v>
      </c>
      <c r="D340" s="198" t="s">
        <v>162</v>
      </c>
      <c r="E340" s="199" t="s">
        <v>468</v>
      </c>
      <c r="F340" s="200" t="s">
        <v>469</v>
      </c>
      <c r="G340" s="201" t="s">
        <v>267</v>
      </c>
      <c r="H340" s="202">
        <v>2</v>
      </c>
      <c r="I340" s="203"/>
      <c r="J340" s="204">
        <f>ROUND(I340*H340,2)</f>
        <v>0</v>
      </c>
      <c r="K340" s="200" t="s">
        <v>165</v>
      </c>
      <c r="L340" s="43"/>
      <c r="M340" s="205" t="s">
        <v>19</v>
      </c>
      <c r="N340" s="206" t="s">
        <v>44</v>
      </c>
      <c r="O340" s="79"/>
      <c r="P340" s="207">
        <f>O340*H340</f>
        <v>0</v>
      </c>
      <c r="Q340" s="207">
        <v>0.00048000000000000001</v>
      </c>
      <c r="R340" s="207">
        <f>Q340*H340</f>
        <v>0.00096000000000000002</v>
      </c>
      <c r="S340" s="207">
        <v>0</v>
      </c>
      <c r="T340" s="208">
        <f>S340*H340</f>
        <v>0</v>
      </c>
      <c r="AR340" s="17" t="s">
        <v>166</v>
      </c>
      <c r="AT340" s="17" t="s">
        <v>162</v>
      </c>
      <c r="AU340" s="17" t="s">
        <v>83</v>
      </c>
      <c r="AY340" s="17" t="s">
        <v>160</v>
      </c>
      <c r="BE340" s="209">
        <f>IF(N340="základní",J340,0)</f>
        <v>0</v>
      </c>
      <c r="BF340" s="209">
        <f>IF(N340="snížená",J340,0)</f>
        <v>0</v>
      </c>
      <c r="BG340" s="209">
        <f>IF(N340="zákl. přenesená",J340,0)</f>
        <v>0</v>
      </c>
      <c r="BH340" s="209">
        <f>IF(N340="sníž. přenesená",J340,0)</f>
        <v>0</v>
      </c>
      <c r="BI340" s="209">
        <f>IF(N340="nulová",J340,0)</f>
        <v>0</v>
      </c>
      <c r="BJ340" s="17" t="s">
        <v>78</v>
      </c>
      <c r="BK340" s="209">
        <f>ROUND(I340*H340,2)</f>
        <v>0</v>
      </c>
      <c r="BL340" s="17" t="s">
        <v>166</v>
      </c>
      <c r="BM340" s="17" t="s">
        <v>470</v>
      </c>
    </row>
    <row r="341" s="11" customFormat="1">
      <c r="B341" s="210"/>
      <c r="C341" s="211"/>
      <c r="D341" s="212" t="s">
        <v>168</v>
      </c>
      <c r="E341" s="213" t="s">
        <v>19</v>
      </c>
      <c r="F341" s="214" t="s">
        <v>471</v>
      </c>
      <c r="G341" s="211"/>
      <c r="H341" s="213" t="s">
        <v>19</v>
      </c>
      <c r="I341" s="215"/>
      <c r="J341" s="211"/>
      <c r="K341" s="211"/>
      <c r="L341" s="216"/>
      <c r="M341" s="217"/>
      <c r="N341" s="218"/>
      <c r="O341" s="218"/>
      <c r="P341" s="218"/>
      <c r="Q341" s="218"/>
      <c r="R341" s="218"/>
      <c r="S341" s="218"/>
      <c r="T341" s="219"/>
      <c r="AT341" s="220" t="s">
        <v>168</v>
      </c>
      <c r="AU341" s="220" t="s">
        <v>83</v>
      </c>
      <c r="AV341" s="11" t="s">
        <v>78</v>
      </c>
      <c r="AW341" s="11" t="s">
        <v>34</v>
      </c>
      <c r="AX341" s="11" t="s">
        <v>73</v>
      </c>
      <c r="AY341" s="220" t="s">
        <v>160</v>
      </c>
    </row>
    <row r="342" s="12" customFormat="1">
      <c r="B342" s="221"/>
      <c r="C342" s="222"/>
      <c r="D342" s="212" t="s">
        <v>168</v>
      </c>
      <c r="E342" s="223" t="s">
        <v>19</v>
      </c>
      <c r="F342" s="224" t="s">
        <v>472</v>
      </c>
      <c r="G342" s="222"/>
      <c r="H342" s="225">
        <v>2</v>
      </c>
      <c r="I342" s="226"/>
      <c r="J342" s="222"/>
      <c r="K342" s="222"/>
      <c r="L342" s="227"/>
      <c r="M342" s="228"/>
      <c r="N342" s="229"/>
      <c r="O342" s="229"/>
      <c r="P342" s="229"/>
      <c r="Q342" s="229"/>
      <c r="R342" s="229"/>
      <c r="S342" s="229"/>
      <c r="T342" s="230"/>
      <c r="AT342" s="231" t="s">
        <v>168</v>
      </c>
      <c r="AU342" s="231" t="s">
        <v>83</v>
      </c>
      <c r="AV342" s="12" t="s">
        <v>83</v>
      </c>
      <c r="AW342" s="12" t="s">
        <v>34</v>
      </c>
      <c r="AX342" s="12" t="s">
        <v>73</v>
      </c>
      <c r="AY342" s="231" t="s">
        <v>160</v>
      </c>
    </row>
    <row r="343" s="14" customFormat="1">
      <c r="B343" s="243"/>
      <c r="C343" s="244"/>
      <c r="D343" s="212" t="s">
        <v>168</v>
      </c>
      <c r="E343" s="245" t="s">
        <v>19</v>
      </c>
      <c r="F343" s="246" t="s">
        <v>183</v>
      </c>
      <c r="G343" s="244"/>
      <c r="H343" s="247">
        <v>2</v>
      </c>
      <c r="I343" s="248"/>
      <c r="J343" s="244"/>
      <c r="K343" s="244"/>
      <c r="L343" s="249"/>
      <c r="M343" s="250"/>
      <c r="N343" s="251"/>
      <c r="O343" s="251"/>
      <c r="P343" s="251"/>
      <c r="Q343" s="251"/>
      <c r="R343" s="251"/>
      <c r="S343" s="251"/>
      <c r="T343" s="252"/>
      <c r="AT343" s="253" t="s">
        <v>168</v>
      </c>
      <c r="AU343" s="253" t="s">
        <v>83</v>
      </c>
      <c r="AV343" s="14" t="s">
        <v>166</v>
      </c>
      <c r="AW343" s="14" t="s">
        <v>34</v>
      </c>
      <c r="AX343" s="14" t="s">
        <v>78</v>
      </c>
      <c r="AY343" s="253" t="s">
        <v>160</v>
      </c>
    </row>
    <row r="344" s="1" customFormat="1" ht="16.5" customHeight="1">
      <c r="B344" s="38"/>
      <c r="C344" s="254" t="s">
        <v>473</v>
      </c>
      <c r="D344" s="254" t="s">
        <v>190</v>
      </c>
      <c r="E344" s="255" t="s">
        <v>474</v>
      </c>
      <c r="F344" s="256" t="s">
        <v>475</v>
      </c>
      <c r="G344" s="257" t="s">
        <v>267</v>
      </c>
      <c r="H344" s="258">
        <v>2</v>
      </c>
      <c r="I344" s="259"/>
      <c r="J344" s="260">
        <f>ROUND(I344*H344,2)</f>
        <v>0</v>
      </c>
      <c r="K344" s="256" t="s">
        <v>19</v>
      </c>
      <c r="L344" s="261"/>
      <c r="M344" s="262" t="s">
        <v>19</v>
      </c>
      <c r="N344" s="263" t="s">
        <v>44</v>
      </c>
      <c r="O344" s="79"/>
      <c r="P344" s="207">
        <f>O344*H344</f>
        <v>0</v>
      </c>
      <c r="Q344" s="207">
        <v>0</v>
      </c>
      <c r="R344" s="207">
        <f>Q344*H344</f>
        <v>0</v>
      </c>
      <c r="S344" s="207">
        <v>0</v>
      </c>
      <c r="T344" s="208">
        <f>S344*H344</f>
        <v>0</v>
      </c>
      <c r="AR344" s="17" t="s">
        <v>194</v>
      </c>
      <c r="AT344" s="17" t="s">
        <v>190</v>
      </c>
      <c r="AU344" s="17" t="s">
        <v>83</v>
      </c>
      <c r="AY344" s="17" t="s">
        <v>160</v>
      </c>
      <c r="BE344" s="209">
        <f>IF(N344="základní",J344,0)</f>
        <v>0</v>
      </c>
      <c r="BF344" s="209">
        <f>IF(N344="snížená",J344,0)</f>
        <v>0</v>
      </c>
      <c r="BG344" s="209">
        <f>IF(N344="zákl. přenesená",J344,0)</f>
        <v>0</v>
      </c>
      <c r="BH344" s="209">
        <f>IF(N344="sníž. přenesená",J344,0)</f>
        <v>0</v>
      </c>
      <c r="BI344" s="209">
        <f>IF(N344="nulová",J344,0)</f>
        <v>0</v>
      </c>
      <c r="BJ344" s="17" t="s">
        <v>78</v>
      </c>
      <c r="BK344" s="209">
        <f>ROUND(I344*H344,2)</f>
        <v>0</v>
      </c>
      <c r="BL344" s="17" t="s">
        <v>166</v>
      </c>
      <c r="BM344" s="17" t="s">
        <v>476</v>
      </c>
    </row>
    <row r="345" s="1" customFormat="1" ht="22.5" customHeight="1">
      <c r="B345" s="38"/>
      <c r="C345" s="198" t="s">
        <v>477</v>
      </c>
      <c r="D345" s="198" t="s">
        <v>162</v>
      </c>
      <c r="E345" s="199" t="s">
        <v>478</v>
      </c>
      <c r="F345" s="200" t="s">
        <v>479</v>
      </c>
      <c r="G345" s="201" t="s">
        <v>267</v>
      </c>
      <c r="H345" s="202">
        <v>2</v>
      </c>
      <c r="I345" s="203"/>
      <c r="J345" s="204">
        <f>ROUND(I345*H345,2)</f>
        <v>0</v>
      </c>
      <c r="K345" s="200" t="s">
        <v>165</v>
      </c>
      <c r="L345" s="43"/>
      <c r="M345" s="205" t="s">
        <v>19</v>
      </c>
      <c r="N345" s="206" t="s">
        <v>44</v>
      </c>
      <c r="O345" s="79"/>
      <c r="P345" s="207">
        <f>O345*H345</f>
        <v>0</v>
      </c>
      <c r="Q345" s="207">
        <v>0.053620000000000001</v>
      </c>
      <c r="R345" s="207">
        <f>Q345*H345</f>
        <v>0.10724</v>
      </c>
      <c r="S345" s="207">
        <v>0</v>
      </c>
      <c r="T345" s="208">
        <f>S345*H345</f>
        <v>0</v>
      </c>
      <c r="AR345" s="17" t="s">
        <v>166</v>
      </c>
      <c r="AT345" s="17" t="s">
        <v>162</v>
      </c>
      <c r="AU345" s="17" t="s">
        <v>83</v>
      </c>
      <c r="AY345" s="17" t="s">
        <v>160</v>
      </c>
      <c r="BE345" s="209">
        <f>IF(N345="základní",J345,0)</f>
        <v>0</v>
      </c>
      <c r="BF345" s="209">
        <f>IF(N345="snížená",J345,0)</f>
        <v>0</v>
      </c>
      <c r="BG345" s="209">
        <f>IF(N345="zákl. přenesená",J345,0)</f>
        <v>0</v>
      </c>
      <c r="BH345" s="209">
        <f>IF(N345="sníž. přenesená",J345,0)</f>
        <v>0</v>
      </c>
      <c r="BI345" s="209">
        <f>IF(N345="nulová",J345,0)</f>
        <v>0</v>
      </c>
      <c r="BJ345" s="17" t="s">
        <v>78</v>
      </c>
      <c r="BK345" s="209">
        <f>ROUND(I345*H345,2)</f>
        <v>0</v>
      </c>
      <c r="BL345" s="17" t="s">
        <v>166</v>
      </c>
      <c r="BM345" s="17" t="s">
        <v>480</v>
      </c>
    </row>
    <row r="346" s="12" customFormat="1">
      <c r="B346" s="221"/>
      <c r="C346" s="222"/>
      <c r="D346" s="212" t="s">
        <v>168</v>
      </c>
      <c r="E346" s="223" t="s">
        <v>19</v>
      </c>
      <c r="F346" s="224" t="s">
        <v>481</v>
      </c>
      <c r="G346" s="222"/>
      <c r="H346" s="225">
        <v>2</v>
      </c>
      <c r="I346" s="226"/>
      <c r="J346" s="222"/>
      <c r="K346" s="222"/>
      <c r="L346" s="227"/>
      <c r="M346" s="228"/>
      <c r="N346" s="229"/>
      <c r="O346" s="229"/>
      <c r="P346" s="229"/>
      <c r="Q346" s="229"/>
      <c r="R346" s="229"/>
      <c r="S346" s="229"/>
      <c r="T346" s="230"/>
      <c r="AT346" s="231" t="s">
        <v>168</v>
      </c>
      <c r="AU346" s="231" t="s">
        <v>83</v>
      </c>
      <c r="AV346" s="12" t="s">
        <v>83</v>
      </c>
      <c r="AW346" s="12" t="s">
        <v>34</v>
      </c>
      <c r="AX346" s="12" t="s">
        <v>78</v>
      </c>
      <c r="AY346" s="231" t="s">
        <v>160</v>
      </c>
    </row>
    <row r="347" s="1" customFormat="1" ht="16.5" customHeight="1">
      <c r="B347" s="38"/>
      <c r="C347" s="254" t="s">
        <v>482</v>
      </c>
      <c r="D347" s="254" t="s">
        <v>190</v>
      </c>
      <c r="E347" s="255" t="s">
        <v>483</v>
      </c>
      <c r="F347" s="256" t="s">
        <v>484</v>
      </c>
      <c r="G347" s="257" t="s">
        <v>267</v>
      </c>
      <c r="H347" s="258">
        <v>1</v>
      </c>
      <c r="I347" s="259"/>
      <c r="J347" s="260">
        <f>ROUND(I347*H347,2)</f>
        <v>0</v>
      </c>
      <c r="K347" s="256" t="s">
        <v>165</v>
      </c>
      <c r="L347" s="261"/>
      <c r="M347" s="262" t="s">
        <v>19</v>
      </c>
      <c r="N347" s="263" t="s">
        <v>44</v>
      </c>
      <c r="O347" s="79"/>
      <c r="P347" s="207">
        <f>O347*H347</f>
        <v>0</v>
      </c>
      <c r="Q347" s="207">
        <v>0.036999999999999998</v>
      </c>
      <c r="R347" s="207">
        <f>Q347*H347</f>
        <v>0.036999999999999998</v>
      </c>
      <c r="S347" s="207">
        <v>0</v>
      </c>
      <c r="T347" s="208">
        <f>S347*H347</f>
        <v>0</v>
      </c>
      <c r="AR347" s="17" t="s">
        <v>194</v>
      </c>
      <c r="AT347" s="17" t="s">
        <v>190</v>
      </c>
      <c r="AU347" s="17" t="s">
        <v>83</v>
      </c>
      <c r="AY347" s="17" t="s">
        <v>160</v>
      </c>
      <c r="BE347" s="209">
        <f>IF(N347="základní",J347,0)</f>
        <v>0</v>
      </c>
      <c r="BF347" s="209">
        <f>IF(N347="snížená",J347,0)</f>
        <v>0</v>
      </c>
      <c r="BG347" s="209">
        <f>IF(N347="zákl. přenesená",J347,0)</f>
        <v>0</v>
      </c>
      <c r="BH347" s="209">
        <f>IF(N347="sníž. přenesená",J347,0)</f>
        <v>0</v>
      </c>
      <c r="BI347" s="209">
        <f>IF(N347="nulová",J347,0)</f>
        <v>0</v>
      </c>
      <c r="BJ347" s="17" t="s">
        <v>78</v>
      </c>
      <c r="BK347" s="209">
        <f>ROUND(I347*H347,2)</f>
        <v>0</v>
      </c>
      <c r="BL347" s="17" t="s">
        <v>166</v>
      </c>
      <c r="BM347" s="17" t="s">
        <v>485</v>
      </c>
    </row>
    <row r="348" s="12" customFormat="1">
      <c r="B348" s="221"/>
      <c r="C348" s="222"/>
      <c r="D348" s="212" t="s">
        <v>168</v>
      </c>
      <c r="E348" s="223" t="s">
        <v>19</v>
      </c>
      <c r="F348" s="224" t="s">
        <v>486</v>
      </c>
      <c r="G348" s="222"/>
      <c r="H348" s="225">
        <v>1</v>
      </c>
      <c r="I348" s="226"/>
      <c r="J348" s="222"/>
      <c r="K348" s="222"/>
      <c r="L348" s="227"/>
      <c r="M348" s="228"/>
      <c r="N348" s="229"/>
      <c r="O348" s="229"/>
      <c r="P348" s="229"/>
      <c r="Q348" s="229"/>
      <c r="R348" s="229"/>
      <c r="S348" s="229"/>
      <c r="T348" s="230"/>
      <c r="AT348" s="231" t="s">
        <v>168</v>
      </c>
      <c r="AU348" s="231" t="s">
        <v>83</v>
      </c>
      <c r="AV348" s="12" t="s">
        <v>83</v>
      </c>
      <c r="AW348" s="12" t="s">
        <v>34</v>
      </c>
      <c r="AX348" s="12" t="s">
        <v>78</v>
      </c>
      <c r="AY348" s="231" t="s">
        <v>160</v>
      </c>
    </row>
    <row r="349" s="1" customFormat="1" ht="16.5" customHeight="1">
      <c r="B349" s="38"/>
      <c r="C349" s="254" t="s">
        <v>487</v>
      </c>
      <c r="D349" s="254" t="s">
        <v>190</v>
      </c>
      <c r="E349" s="255" t="s">
        <v>488</v>
      </c>
      <c r="F349" s="256" t="s">
        <v>489</v>
      </c>
      <c r="G349" s="257" t="s">
        <v>267</v>
      </c>
      <c r="H349" s="258">
        <v>1</v>
      </c>
      <c r="I349" s="259"/>
      <c r="J349" s="260">
        <f>ROUND(I349*H349,2)</f>
        <v>0</v>
      </c>
      <c r="K349" s="256" t="s">
        <v>165</v>
      </c>
      <c r="L349" s="261"/>
      <c r="M349" s="262" t="s">
        <v>19</v>
      </c>
      <c r="N349" s="263" t="s">
        <v>44</v>
      </c>
      <c r="O349" s="79"/>
      <c r="P349" s="207">
        <f>O349*H349</f>
        <v>0</v>
      </c>
      <c r="Q349" s="207">
        <v>0.034000000000000002</v>
      </c>
      <c r="R349" s="207">
        <f>Q349*H349</f>
        <v>0.034000000000000002</v>
      </c>
      <c r="S349" s="207">
        <v>0</v>
      </c>
      <c r="T349" s="208">
        <f>S349*H349</f>
        <v>0</v>
      </c>
      <c r="AR349" s="17" t="s">
        <v>194</v>
      </c>
      <c r="AT349" s="17" t="s">
        <v>190</v>
      </c>
      <c r="AU349" s="17" t="s">
        <v>83</v>
      </c>
      <c r="AY349" s="17" t="s">
        <v>160</v>
      </c>
      <c r="BE349" s="209">
        <f>IF(N349="základní",J349,0)</f>
        <v>0</v>
      </c>
      <c r="BF349" s="209">
        <f>IF(N349="snížená",J349,0)</f>
        <v>0</v>
      </c>
      <c r="BG349" s="209">
        <f>IF(N349="zákl. přenesená",J349,0)</f>
        <v>0</v>
      </c>
      <c r="BH349" s="209">
        <f>IF(N349="sníž. přenesená",J349,0)</f>
        <v>0</v>
      </c>
      <c r="BI349" s="209">
        <f>IF(N349="nulová",J349,0)</f>
        <v>0</v>
      </c>
      <c r="BJ349" s="17" t="s">
        <v>78</v>
      </c>
      <c r="BK349" s="209">
        <f>ROUND(I349*H349,2)</f>
        <v>0</v>
      </c>
      <c r="BL349" s="17" t="s">
        <v>166</v>
      </c>
      <c r="BM349" s="17" t="s">
        <v>490</v>
      </c>
    </row>
    <row r="350" s="12" customFormat="1">
      <c r="B350" s="221"/>
      <c r="C350" s="222"/>
      <c r="D350" s="212" t="s">
        <v>168</v>
      </c>
      <c r="E350" s="223" t="s">
        <v>19</v>
      </c>
      <c r="F350" s="224" t="s">
        <v>491</v>
      </c>
      <c r="G350" s="222"/>
      <c r="H350" s="225">
        <v>1</v>
      </c>
      <c r="I350" s="226"/>
      <c r="J350" s="222"/>
      <c r="K350" s="222"/>
      <c r="L350" s="227"/>
      <c r="M350" s="228"/>
      <c r="N350" s="229"/>
      <c r="O350" s="229"/>
      <c r="P350" s="229"/>
      <c r="Q350" s="229"/>
      <c r="R350" s="229"/>
      <c r="S350" s="229"/>
      <c r="T350" s="230"/>
      <c r="AT350" s="231" t="s">
        <v>168</v>
      </c>
      <c r="AU350" s="231" t="s">
        <v>83</v>
      </c>
      <c r="AV350" s="12" t="s">
        <v>83</v>
      </c>
      <c r="AW350" s="12" t="s">
        <v>34</v>
      </c>
      <c r="AX350" s="12" t="s">
        <v>78</v>
      </c>
      <c r="AY350" s="231" t="s">
        <v>160</v>
      </c>
    </row>
    <row r="351" s="10" customFormat="1" ht="22.8" customHeight="1">
      <c r="B351" s="182"/>
      <c r="C351" s="183"/>
      <c r="D351" s="184" t="s">
        <v>72</v>
      </c>
      <c r="E351" s="196" t="s">
        <v>492</v>
      </c>
      <c r="F351" s="196" t="s">
        <v>493</v>
      </c>
      <c r="G351" s="183"/>
      <c r="H351" s="183"/>
      <c r="I351" s="186"/>
      <c r="J351" s="197">
        <f>BK351</f>
        <v>0</v>
      </c>
      <c r="K351" s="183"/>
      <c r="L351" s="188"/>
      <c r="M351" s="189"/>
      <c r="N351" s="190"/>
      <c r="O351" s="190"/>
      <c r="P351" s="191">
        <f>SUM(P352:P356)</f>
        <v>0</v>
      </c>
      <c r="Q351" s="190"/>
      <c r="R351" s="191">
        <f>SUM(R352:R356)</f>
        <v>0.0048401599999999996</v>
      </c>
      <c r="S351" s="190"/>
      <c r="T351" s="192">
        <f>SUM(T352:T356)</f>
        <v>0</v>
      </c>
      <c r="AR351" s="193" t="s">
        <v>78</v>
      </c>
      <c r="AT351" s="194" t="s">
        <v>72</v>
      </c>
      <c r="AU351" s="194" t="s">
        <v>78</v>
      </c>
      <c r="AY351" s="193" t="s">
        <v>160</v>
      </c>
      <c r="BK351" s="195">
        <f>SUM(BK352:BK356)</f>
        <v>0</v>
      </c>
    </row>
    <row r="352" s="1" customFormat="1" ht="16.5" customHeight="1">
      <c r="B352" s="38"/>
      <c r="C352" s="198" t="s">
        <v>494</v>
      </c>
      <c r="D352" s="198" t="s">
        <v>162</v>
      </c>
      <c r="E352" s="199" t="s">
        <v>495</v>
      </c>
      <c r="F352" s="200" t="s">
        <v>496</v>
      </c>
      <c r="G352" s="201" t="s">
        <v>93</v>
      </c>
      <c r="H352" s="202">
        <v>37.231999999999999</v>
      </c>
      <c r="I352" s="203"/>
      <c r="J352" s="204">
        <f>ROUND(I352*H352,2)</f>
        <v>0</v>
      </c>
      <c r="K352" s="200" t="s">
        <v>165</v>
      </c>
      <c r="L352" s="43"/>
      <c r="M352" s="205" t="s">
        <v>19</v>
      </c>
      <c r="N352" s="206" t="s">
        <v>44</v>
      </c>
      <c r="O352" s="79"/>
      <c r="P352" s="207">
        <f>O352*H352</f>
        <v>0</v>
      </c>
      <c r="Q352" s="207">
        <v>0.00012999999999999999</v>
      </c>
      <c r="R352" s="207">
        <f>Q352*H352</f>
        <v>0.0048401599999999996</v>
      </c>
      <c r="S352" s="207">
        <v>0</v>
      </c>
      <c r="T352" s="208">
        <f>S352*H352</f>
        <v>0</v>
      </c>
      <c r="AR352" s="17" t="s">
        <v>166</v>
      </c>
      <c r="AT352" s="17" t="s">
        <v>162</v>
      </c>
      <c r="AU352" s="17" t="s">
        <v>83</v>
      </c>
      <c r="AY352" s="17" t="s">
        <v>160</v>
      </c>
      <c r="BE352" s="209">
        <f>IF(N352="základní",J352,0)</f>
        <v>0</v>
      </c>
      <c r="BF352" s="209">
        <f>IF(N352="snížená",J352,0)</f>
        <v>0</v>
      </c>
      <c r="BG352" s="209">
        <f>IF(N352="zákl. přenesená",J352,0)</f>
        <v>0</v>
      </c>
      <c r="BH352" s="209">
        <f>IF(N352="sníž. přenesená",J352,0)</f>
        <v>0</v>
      </c>
      <c r="BI352" s="209">
        <f>IF(N352="nulová",J352,0)</f>
        <v>0</v>
      </c>
      <c r="BJ352" s="17" t="s">
        <v>78</v>
      </c>
      <c r="BK352" s="209">
        <f>ROUND(I352*H352,2)</f>
        <v>0</v>
      </c>
      <c r="BL352" s="17" t="s">
        <v>166</v>
      </c>
      <c r="BM352" s="17" t="s">
        <v>497</v>
      </c>
    </row>
    <row r="353" s="12" customFormat="1">
      <c r="B353" s="221"/>
      <c r="C353" s="222"/>
      <c r="D353" s="212" t="s">
        <v>168</v>
      </c>
      <c r="E353" s="223" t="s">
        <v>19</v>
      </c>
      <c r="F353" s="224" t="s">
        <v>104</v>
      </c>
      <c r="G353" s="222"/>
      <c r="H353" s="225">
        <v>17.015999999999998</v>
      </c>
      <c r="I353" s="226"/>
      <c r="J353" s="222"/>
      <c r="K353" s="222"/>
      <c r="L353" s="227"/>
      <c r="M353" s="228"/>
      <c r="N353" s="229"/>
      <c r="O353" s="229"/>
      <c r="P353" s="229"/>
      <c r="Q353" s="229"/>
      <c r="R353" s="229"/>
      <c r="S353" s="229"/>
      <c r="T353" s="230"/>
      <c r="AT353" s="231" t="s">
        <v>168</v>
      </c>
      <c r="AU353" s="231" t="s">
        <v>83</v>
      </c>
      <c r="AV353" s="12" t="s">
        <v>83</v>
      </c>
      <c r="AW353" s="12" t="s">
        <v>34</v>
      </c>
      <c r="AX353" s="12" t="s">
        <v>73</v>
      </c>
      <c r="AY353" s="231" t="s">
        <v>160</v>
      </c>
    </row>
    <row r="354" s="12" customFormat="1">
      <c r="B354" s="221"/>
      <c r="C354" s="222"/>
      <c r="D354" s="212" t="s">
        <v>168</v>
      </c>
      <c r="E354" s="223" t="s">
        <v>19</v>
      </c>
      <c r="F354" s="224" t="s">
        <v>498</v>
      </c>
      <c r="G354" s="222"/>
      <c r="H354" s="225">
        <v>17.666</v>
      </c>
      <c r="I354" s="226"/>
      <c r="J354" s="222"/>
      <c r="K354" s="222"/>
      <c r="L354" s="227"/>
      <c r="M354" s="228"/>
      <c r="N354" s="229"/>
      <c r="O354" s="229"/>
      <c r="P354" s="229"/>
      <c r="Q354" s="229"/>
      <c r="R354" s="229"/>
      <c r="S354" s="229"/>
      <c r="T354" s="230"/>
      <c r="AT354" s="231" t="s">
        <v>168</v>
      </c>
      <c r="AU354" s="231" t="s">
        <v>83</v>
      </c>
      <c r="AV354" s="12" t="s">
        <v>83</v>
      </c>
      <c r="AW354" s="12" t="s">
        <v>34</v>
      </c>
      <c r="AX354" s="12" t="s">
        <v>73</v>
      </c>
      <c r="AY354" s="231" t="s">
        <v>160</v>
      </c>
    </row>
    <row r="355" s="12" customFormat="1">
      <c r="B355" s="221"/>
      <c r="C355" s="222"/>
      <c r="D355" s="212" t="s">
        <v>168</v>
      </c>
      <c r="E355" s="223" t="s">
        <v>19</v>
      </c>
      <c r="F355" s="224" t="s">
        <v>499</v>
      </c>
      <c r="G355" s="222"/>
      <c r="H355" s="225">
        <v>2.5499999999999998</v>
      </c>
      <c r="I355" s="226"/>
      <c r="J355" s="222"/>
      <c r="K355" s="222"/>
      <c r="L355" s="227"/>
      <c r="M355" s="228"/>
      <c r="N355" s="229"/>
      <c r="O355" s="229"/>
      <c r="P355" s="229"/>
      <c r="Q355" s="229"/>
      <c r="R355" s="229"/>
      <c r="S355" s="229"/>
      <c r="T355" s="230"/>
      <c r="AT355" s="231" t="s">
        <v>168</v>
      </c>
      <c r="AU355" s="231" t="s">
        <v>83</v>
      </c>
      <c r="AV355" s="12" t="s">
        <v>83</v>
      </c>
      <c r="AW355" s="12" t="s">
        <v>34</v>
      </c>
      <c r="AX355" s="12" t="s">
        <v>73</v>
      </c>
      <c r="AY355" s="231" t="s">
        <v>160</v>
      </c>
    </row>
    <row r="356" s="14" customFormat="1">
      <c r="B356" s="243"/>
      <c r="C356" s="244"/>
      <c r="D356" s="212" t="s">
        <v>168</v>
      </c>
      <c r="E356" s="245" t="s">
        <v>19</v>
      </c>
      <c r="F356" s="246" t="s">
        <v>183</v>
      </c>
      <c r="G356" s="244"/>
      <c r="H356" s="247">
        <v>37.231999999999999</v>
      </c>
      <c r="I356" s="248"/>
      <c r="J356" s="244"/>
      <c r="K356" s="244"/>
      <c r="L356" s="249"/>
      <c r="M356" s="250"/>
      <c r="N356" s="251"/>
      <c r="O356" s="251"/>
      <c r="P356" s="251"/>
      <c r="Q356" s="251"/>
      <c r="R356" s="251"/>
      <c r="S356" s="251"/>
      <c r="T356" s="252"/>
      <c r="AT356" s="253" t="s">
        <v>168</v>
      </c>
      <c r="AU356" s="253" t="s">
        <v>83</v>
      </c>
      <c r="AV356" s="14" t="s">
        <v>166</v>
      </c>
      <c r="AW356" s="14" t="s">
        <v>34</v>
      </c>
      <c r="AX356" s="14" t="s">
        <v>78</v>
      </c>
      <c r="AY356" s="253" t="s">
        <v>160</v>
      </c>
    </row>
    <row r="357" s="10" customFormat="1" ht="22.8" customHeight="1">
      <c r="B357" s="182"/>
      <c r="C357" s="183"/>
      <c r="D357" s="184" t="s">
        <v>72</v>
      </c>
      <c r="E357" s="196" t="s">
        <v>500</v>
      </c>
      <c r="F357" s="196" t="s">
        <v>501</v>
      </c>
      <c r="G357" s="183"/>
      <c r="H357" s="183"/>
      <c r="I357" s="186"/>
      <c r="J357" s="197">
        <f>BK357</f>
        <v>0</v>
      </c>
      <c r="K357" s="183"/>
      <c r="L357" s="188"/>
      <c r="M357" s="189"/>
      <c r="N357" s="190"/>
      <c r="O357" s="190"/>
      <c r="P357" s="191">
        <f>SUM(P358:P371)</f>
        <v>0</v>
      </c>
      <c r="Q357" s="190"/>
      <c r="R357" s="191">
        <f>SUM(R358:R371)</f>
        <v>0.0045944000000000002</v>
      </c>
      <c r="S357" s="190"/>
      <c r="T357" s="192">
        <f>SUM(T358:T371)</f>
        <v>0</v>
      </c>
      <c r="AR357" s="193" t="s">
        <v>78</v>
      </c>
      <c r="AT357" s="194" t="s">
        <v>72</v>
      </c>
      <c r="AU357" s="194" t="s">
        <v>78</v>
      </c>
      <c r="AY357" s="193" t="s">
        <v>160</v>
      </c>
      <c r="BK357" s="195">
        <f>SUM(BK358:BK371)</f>
        <v>0</v>
      </c>
    </row>
    <row r="358" s="1" customFormat="1" ht="16.5" customHeight="1">
      <c r="B358" s="38"/>
      <c r="C358" s="198" t="s">
        <v>502</v>
      </c>
      <c r="D358" s="198" t="s">
        <v>162</v>
      </c>
      <c r="E358" s="199" t="s">
        <v>503</v>
      </c>
      <c r="F358" s="200" t="s">
        <v>504</v>
      </c>
      <c r="G358" s="201" t="s">
        <v>93</v>
      </c>
      <c r="H358" s="202">
        <v>114.86</v>
      </c>
      <c r="I358" s="203"/>
      <c r="J358" s="204">
        <f>ROUND(I358*H358,2)</f>
        <v>0</v>
      </c>
      <c r="K358" s="200" t="s">
        <v>165</v>
      </c>
      <c r="L358" s="43"/>
      <c r="M358" s="205" t="s">
        <v>19</v>
      </c>
      <c r="N358" s="206" t="s">
        <v>44</v>
      </c>
      <c r="O358" s="79"/>
      <c r="P358" s="207">
        <f>O358*H358</f>
        <v>0</v>
      </c>
      <c r="Q358" s="207">
        <v>4.0000000000000003E-05</v>
      </c>
      <c r="R358" s="207">
        <f>Q358*H358</f>
        <v>0.0045944000000000002</v>
      </c>
      <c r="S358" s="207">
        <v>0</v>
      </c>
      <c r="T358" s="208">
        <f>S358*H358</f>
        <v>0</v>
      </c>
      <c r="AR358" s="17" t="s">
        <v>166</v>
      </c>
      <c r="AT358" s="17" t="s">
        <v>162</v>
      </c>
      <c r="AU358" s="17" t="s">
        <v>83</v>
      </c>
      <c r="AY358" s="17" t="s">
        <v>160</v>
      </c>
      <c r="BE358" s="209">
        <f>IF(N358="základní",J358,0)</f>
        <v>0</v>
      </c>
      <c r="BF358" s="209">
        <f>IF(N358="snížená",J358,0)</f>
        <v>0</v>
      </c>
      <c r="BG358" s="209">
        <f>IF(N358="zákl. přenesená",J358,0)</f>
        <v>0</v>
      </c>
      <c r="BH358" s="209">
        <f>IF(N358="sníž. přenesená",J358,0)</f>
        <v>0</v>
      </c>
      <c r="BI358" s="209">
        <f>IF(N358="nulová",J358,0)</f>
        <v>0</v>
      </c>
      <c r="BJ358" s="17" t="s">
        <v>78</v>
      </c>
      <c r="BK358" s="209">
        <f>ROUND(I358*H358,2)</f>
        <v>0</v>
      </c>
      <c r="BL358" s="17" t="s">
        <v>166</v>
      </c>
      <c r="BM358" s="17" t="s">
        <v>505</v>
      </c>
    </row>
    <row r="359" s="1" customFormat="1">
      <c r="B359" s="38"/>
      <c r="C359" s="39"/>
      <c r="D359" s="212" t="s">
        <v>345</v>
      </c>
      <c r="E359" s="39"/>
      <c r="F359" s="264" t="s">
        <v>506</v>
      </c>
      <c r="G359" s="39"/>
      <c r="H359" s="39"/>
      <c r="I359" s="125"/>
      <c r="J359" s="39"/>
      <c r="K359" s="39"/>
      <c r="L359" s="43"/>
      <c r="M359" s="265"/>
      <c r="N359" s="79"/>
      <c r="O359" s="79"/>
      <c r="P359" s="79"/>
      <c r="Q359" s="79"/>
      <c r="R359" s="79"/>
      <c r="S359" s="79"/>
      <c r="T359" s="80"/>
      <c r="AT359" s="17" t="s">
        <v>345</v>
      </c>
      <c r="AU359" s="17" t="s">
        <v>83</v>
      </c>
    </row>
    <row r="360" s="12" customFormat="1">
      <c r="B360" s="221"/>
      <c r="C360" s="222"/>
      <c r="D360" s="212" t="s">
        <v>168</v>
      </c>
      <c r="E360" s="223" t="s">
        <v>19</v>
      </c>
      <c r="F360" s="224" t="s">
        <v>95</v>
      </c>
      <c r="G360" s="222"/>
      <c r="H360" s="225">
        <v>31.949999999999999</v>
      </c>
      <c r="I360" s="226"/>
      <c r="J360" s="222"/>
      <c r="K360" s="222"/>
      <c r="L360" s="227"/>
      <c r="M360" s="228"/>
      <c r="N360" s="229"/>
      <c r="O360" s="229"/>
      <c r="P360" s="229"/>
      <c r="Q360" s="229"/>
      <c r="R360" s="229"/>
      <c r="S360" s="229"/>
      <c r="T360" s="230"/>
      <c r="AT360" s="231" t="s">
        <v>168</v>
      </c>
      <c r="AU360" s="231" t="s">
        <v>83</v>
      </c>
      <c r="AV360" s="12" t="s">
        <v>83</v>
      </c>
      <c r="AW360" s="12" t="s">
        <v>34</v>
      </c>
      <c r="AX360" s="12" t="s">
        <v>73</v>
      </c>
      <c r="AY360" s="231" t="s">
        <v>160</v>
      </c>
    </row>
    <row r="361" s="12" customFormat="1">
      <c r="B361" s="221"/>
      <c r="C361" s="222"/>
      <c r="D361" s="212" t="s">
        <v>168</v>
      </c>
      <c r="E361" s="223" t="s">
        <v>19</v>
      </c>
      <c r="F361" s="224" t="s">
        <v>507</v>
      </c>
      <c r="G361" s="222"/>
      <c r="H361" s="225">
        <v>17.02</v>
      </c>
      <c r="I361" s="226"/>
      <c r="J361" s="222"/>
      <c r="K361" s="222"/>
      <c r="L361" s="227"/>
      <c r="M361" s="228"/>
      <c r="N361" s="229"/>
      <c r="O361" s="229"/>
      <c r="P361" s="229"/>
      <c r="Q361" s="229"/>
      <c r="R361" s="229"/>
      <c r="S361" s="229"/>
      <c r="T361" s="230"/>
      <c r="AT361" s="231" t="s">
        <v>168</v>
      </c>
      <c r="AU361" s="231" t="s">
        <v>83</v>
      </c>
      <c r="AV361" s="12" t="s">
        <v>83</v>
      </c>
      <c r="AW361" s="12" t="s">
        <v>34</v>
      </c>
      <c r="AX361" s="12" t="s">
        <v>73</v>
      </c>
      <c r="AY361" s="231" t="s">
        <v>160</v>
      </c>
    </row>
    <row r="362" s="12" customFormat="1">
      <c r="B362" s="221"/>
      <c r="C362" s="222"/>
      <c r="D362" s="212" t="s">
        <v>168</v>
      </c>
      <c r="E362" s="223" t="s">
        <v>19</v>
      </c>
      <c r="F362" s="224" t="s">
        <v>508</v>
      </c>
      <c r="G362" s="222"/>
      <c r="H362" s="225">
        <v>65.890000000000001</v>
      </c>
      <c r="I362" s="226"/>
      <c r="J362" s="222"/>
      <c r="K362" s="222"/>
      <c r="L362" s="227"/>
      <c r="M362" s="228"/>
      <c r="N362" s="229"/>
      <c r="O362" s="229"/>
      <c r="P362" s="229"/>
      <c r="Q362" s="229"/>
      <c r="R362" s="229"/>
      <c r="S362" s="229"/>
      <c r="T362" s="230"/>
      <c r="AT362" s="231" t="s">
        <v>168</v>
      </c>
      <c r="AU362" s="231" t="s">
        <v>83</v>
      </c>
      <c r="AV362" s="12" t="s">
        <v>83</v>
      </c>
      <c r="AW362" s="12" t="s">
        <v>34</v>
      </c>
      <c r="AX362" s="12" t="s">
        <v>73</v>
      </c>
      <c r="AY362" s="231" t="s">
        <v>160</v>
      </c>
    </row>
    <row r="363" s="14" customFormat="1">
      <c r="B363" s="243"/>
      <c r="C363" s="244"/>
      <c r="D363" s="212" t="s">
        <v>168</v>
      </c>
      <c r="E363" s="245" t="s">
        <v>19</v>
      </c>
      <c r="F363" s="246" t="s">
        <v>183</v>
      </c>
      <c r="G363" s="244"/>
      <c r="H363" s="247">
        <v>114.86</v>
      </c>
      <c r="I363" s="248"/>
      <c r="J363" s="244"/>
      <c r="K363" s="244"/>
      <c r="L363" s="249"/>
      <c r="M363" s="250"/>
      <c r="N363" s="251"/>
      <c r="O363" s="251"/>
      <c r="P363" s="251"/>
      <c r="Q363" s="251"/>
      <c r="R363" s="251"/>
      <c r="S363" s="251"/>
      <c r="T363" s="252"/>
      <c r="AT363" s="253" t="s">
        <v>168</v>
      </c>
      <c r="AU363" s="253" t="s">
        <v>83</v>
      </c>
      <c r="AV363" s="14" t="s">
        <v>166</v>
      </c>
      <c r="AW363" s="14" t="s">
        <v>34</v>
      </c>
      <c r="AX363" s="14" t="s">
        <v>78</v>
      </c>
      <c r="AY363" s="253" t="s">
        <v>160</v>
      </c>
    </row>
    <row r="364" s="1" customFormat="1" ht="16.5" customHeight="1">
      <c r="B364" s="38"/>
      <c r="C364" s="198" t="s">
        <v>509</v>
      </c>
      <c r="D364" s="198" t="s">
        <v>162</v>
      </c>
      <c r="E364" s="199" t="s">
        <v>510</v>
      </c>
      <c r="F364" s="200" t="s">
        <v>511</v>
      </c>
      <c r="G364" s="201" t="s">
        <v>317</v>
      </c>
      <c r="H364" s="202">
        <v>9.5999999999999996</v>
      </c>
      <c r="I364" s="203"/>
      <c r="J364" s="204">
        <f>ROUND(I364*H364,2)</f>
        <v>0</v>
      </c>
      <c r="K364" s="200" t="s">
        <v>19</v>
      </c>
      <c r="L364" s="43"/>
      <c r="M364" s="205" t="s">
        <v>19</v>
      </c>
      <c r="N364" s="206" t="s">
        <v>44</v>
      </c>
      <c r="O364" s="79"/>
      <c r="P364" s="207">
        <f>O364*H364</f>
        <v>0</v>
      </c>
      <c r="Q364" s="207">
        <v>0</v>
      </c>
      <c r="R364" s="207">
        <f>Q364*H364</f>
        <v>0</v>
      </c>
      <c r="S364" s="207">
        <v>0</v>
      </c>
      <c r="T364" s="208">
        <f>S364*H364</f>
        <v>0</v>
      </c>
      <c r="AR364" s="17" t="s">
        <v>166</v>
      </c>
      <c r="AT364" s="17" t="s">
        <v>162</v>
      </c>
      <c r="AU364" s="17" t="s">
        <v>83</v>
      </c>
      <c r="AY364" s="17" t="s">
        <v>160</v>
      </c>
      <c r="BE364" s="209">
        <f>IF(N364="základní",J364,0)</f>
        <v>0</v>
      </c>
      <c r="BF364" s="209">
        <f>IF(N364="snížená",J364,0)</f>
        <v>0</v>
      </c>
      <c r="BG364" s="209">
        <f>IF(N364="zákl. přenesená",J364,0)</f>
        <v>0</v>
      </c>
      <c r="BH364" s="209">
        <f>IF(N364="sníž. přenesená",J364,0)</f>
        <v>0</v>
      </c>
      <c r="BI364" s="209">
        <f>IF(N364="nulová",J364,0)</f>
        <v>0</v>
      </c>
      <c r="BJ364" s="17" t="s">
        <v>78</v>
      </c>
      <c r="BK364" s="209">
        <f>ROUND(I364*H364,2)</f>
        <v>0</v>
      </c>
      <c r="BL364" s="17" t="s">
        <v>166</v>
      </c>
      <c r="BM364" s="17" t="s">
        <v>512</v>
      </c>
    </row>
    <row r="365" s="12" customFormat="1">
      <c r="B365" s="221"/>
      <c r="C365" s="222"/>
      <c r="D365" s="212" t="s">
        <v>168</v>
      </c>
      <c r="E365" s="223" t="s">
        <v>19</v>
      </c>
      <c r="F365" s="224" t="s">
        <v>513</v>
      </c>
      <c r="G365" s="222"/>
      <c r="H365" s="225">
        <v>9.5999999999999996</v>
      </c>
      <c r="I365" s="226"/>
      <c r="J365" s="222"/>
      <c r="K365" s="222"/>
      <c r="L365" s="227"/>
      <c r="M365" s="228"/>
      <c r="N365" s="229"/>
      <c r="O365" s="229"/>
      <c r="P365" s="229"/>
      <c r="Q365" s="229"/>
      <c r="R365" s="229"/>
      <c r="S365" s="229"/>
      <c r="T365" s="230"/>
      <c r="AT365" s="231" t="s">
        <v>168</v>
      </c>
      <c r="AU365" s="231" t="s">
        <v>83</v>
      </c>
      <c r="AV365" s="12" t="s">
        <v>83</v>
      </c>
      <c r="AW365" s="12" t="s">
        <v>34</v>
      </c>
      <c r="AX365" s="12" t="s">
        <v>78</v>
      </c>
      <c r="AY365" s="231" t="s">
        <v>160</v>
      </c>
    </row>
    <row r="366" s="1" customFormat="1" ht="16.5" customHeight="1">
      <c r="B366" s="38"/>
      <c r="C366" s="198" t="s">
        <v>514</v>
      </c>
      <c r="D366" s="198" t="s">
        <v>162</v>
      </c>
      <c r="E366" s="199" t="s">
        <v>515</v>
      </c>
      <c r="F366" s="200" t="s">
        <v>516</v>
      </c>
      <c r="G366" s="201" t="s">
        <v>267</v>
      </c>
      <c r="H366" s="202">
        <v>8</v>
      </c>
      <c r="I366" s="203"/>
      <c r="J366" s="204">
        <f>ROUND(I366*H366,2)</f>
        <v>0</v>
      </c>
      <c r="K366" s="200" t="s">
        <v>19</v>
      </c>
      <c r="L366" s="43"/>
      <c r="M366" s="205" t="s">
        <v>19</v>
      </c>
      <c r="N366" s="206" t="s">
        <v>44</v>
      </c>
      <c r="O366" s="79"/>
      <c r="P366" s="207">
        <f>O366*H366</f>
        <v>0</v>
      </c>
      <c r="Q366" s="207">
        <v>0</v>
      </c>
      <c r="R366" s="207">
        <f>Q366*H366</f>
        <v>0</v>
      </c>
      <c r="S366" s="207">
        <v>0</v>
      </c>
      <c r="T366" s="208">
        <f>S366*H366</f>
        <v>0</v>
      </c>
      <c r="AR366" s="17" t="s">
        <v>166</v>
      </c>
      <c r="AT366" s="17" t="s">
        <v>162</v>
      </c>
      <c r="AU366" s="17" t="s">
        <v>83</v>
      </c>
      <c r="AY366" s="17" t="s">
        <v>160</v>
      </c>
      <c r="BE366" s="209">
        <f>IF(N366="základní",J366,0)</f>
        <v>0</v>
      </c>
      <c r="BF366" s="209">
        <f>IF(N366="snížená",J366,0)</f>
        <v>0</v>
      </c>
      <c r="BG366" s="209">
        <f>IF(N366="zákl. přenesená",J366,0)</f>
        <v>0</v>
      </c>
      <c r="BH366" s="209">
        <f>IF(N366="sníž. přenesená",J366,0)</f>
        <v>0</v>
      </c>
      <c r="BI366" s="209">
        <f>IF(N366="nulová",J366,0)</f>
        <v>0</v>
      </c>
      <c r="BJ366" s="17" t="s">
        <v>78</v>
      </c>
      <c r="BK366" s="209">
        <f>ROUND(I366*H366,2)</f>
        <v>0</v>
      </c>
      <c r="BL366" s="17" t="s">
        <v>166</v>
      </c>
      <c r="BM366" s="17" t="s">
        <v>517</v>
      </c>
    </row>
    <row r="367" s="1" customFormat="1" ht="16.5" customHeight="1">
      <c r="B367" s="38"/>
      <c r="C367" s="198" t="s">
        <v>518</v>
      </c>
      <c r="D367" s="198" t="s">
        <v>162</v>
      </c>
      <c r="E367" s="199" t="s">
        <v>519</v>
      </c>
      <c r="F367" s="200" t="s">
        <v>520</v>
      </c>
      <c r="G367" s="201" t="s">
        <v>267</v>
      </c>
      <c r="H367" s="202">
        <v>2</v>
      </c>
      <c r="I367" s="203"/>
      <c r="J367" s="204">
        <f>ROUND(I367*H367,2)</f>
        <v>0</v>
      </c>
      <c r="K367" s="200" t="s">
        <v>19</v>
      </c>
      <c r="L367" s="43"/>
      <c r="M367" s="205" t="s">
        <v>19</v>
      </c>
      <c r="N367" s="206" t="s">
        <v>44</v>
      </c>
      <c r="O367" s="79"/>
      <c r="P367" s="207">
        <f>O367*H367</f>
        <v>0</v>
      </c>
      <c r="Q367" s="207">
        <v>0</v>
      </c>
      <c r="R367" s="207">
        <f>Q367*H367</f>
        <v>0</v>
      </c>
      <c r="S367" s="207">
        <v>0</v>
      </c>
      <c r="T367" s="208">
        <f>S367*H367</f>
        <v>0</v>
      </c>
      <c r="AR367" s="17" t="s">
        <v>166</v>
      </c>
      <c r="AT367" s="17" t="s">
        <v>162</v>
      </c>
      <c r="AU367" s="17" t="s">
        <v>83</v>
      </c>
      <c r="AY367" s="17" t="s">
        <v>160</v>
      </c>
      <c r="BE367" s="209">
        <f>IF(N367="základní",J367,0)</f>
        <v>0</v>
      </c>
      <c r="BF367" s="209">
        <f>IF(N367="snížená",J367,0)</f>
        <v>0</v>
      </c>
      <c r="BG367" s="209">
        <f>IF(N367="zákl. přenesená",J367,0)</f>
        <v>0</v>
      </c>
      <c r="BH367" s="209">
        <f>IF(N367="sníž. přenesená",J367,0)</f>
        <v>0</v>
      </c>
      <c r="BI367" s="209">
        <f>IF(N367="nulová",J367,0)</f>
        <v>0</v>
      </c>
      <c r="BJ367" s="17" t="s">
        <v>78</v>
      </c>
      <c r="BK367" s="209">
        <f>ROUND(I367*H367,2)</f>
        <v>0</v>
      </c>
      <c r="BL367" s="17" t="s">
        <v>166</v>
      </c>
      <c r="BM367" s="17" t="s">
        <v>521</v>
      </c>
    </row>
    <row r="368" s="1" customFormat="1" ht="16.5" customHeight="1">
      <c r="B368" s="38"/>
      <c r="C368" s="198" t="s">
        <v>522</v>
      </c>
      <c r="D368" s="198" t="s">
        <v>162</v>
      </c>
      <c r="E368" s="199" t="s">
        <v>523</v>
      </c>
      <c r="F368" s="200" t="s">
        <v>524</v>
      </c>
      <c r="G368" s="201" t="s">
        <v>267</v>
      </c>
      <c r="H368" s="202">
        <v>2</v>
      </c>
      <c r="I368" s="203"/>
      <c r="J368" s="204">
        <f>ROUND(I368*H368,2)</f>
        <v>0</v>
      </c>
      <c r="K368" s="200" t="s">
        <v>19</v>
      </c>
      <c r="L368" s="43"/>
      <c r="M368" s="205" t="s">
        <v>19</v>
      </c>
      <c r="N368" s="206" t="s">
        <v>44</v>
      </c>
      <c r="O368" s="79"/>
      <c r="P368" s="207">
        <f>O368*H368</f>
        <v>0</v>
      </c>
      <c r="Q368" s="207">
        <v>0</v>
      </c>
      <c r="R368" s="207">
        <f>Q368*H368</f>
        <v>0</v>
      </c>
      <c r="S368" s="207">
        <v>0</v>
      </c>
      <c r="T368" s="208">
        <f>S368*H368</f>
        <v>0</v>
      </c>
      <c r="AR368" s="17" t="s">
        <v>166</v>
      </c>
      <c r="AT368" s="17" t="s">
        <v>162</v>
      </c>
      <c r="AU368" s="17" t="s">
        <v>83</v>
      </c>
      <c r="AY368" s="17" t="s">
        <v>160</v>
      </c>
      <c r="BE368" s="209">
        <f>IF(N368="základní",J368,0)</f>
        <v>0</v>
      </c>
      <c r="BF368" s="209">
        <f>IF(N368="snížená",J368,0)</f>
        <v>0</v>
      </c>
      <c r="BG368" s="209">
        <f>IF(N368="zákl. přenesená",J368,0)</f>
        <v>0</v>
      </c>
      <c r="BH368" s="209">
        <f>IF(N368="sníž. přenesená",J368,0)</f>
        <v>0</v>
      </c>
      <c r="BI368" s="209">
        <f>IF(N368="nulová",J368,0)</f>
        <v>0</v>
      </c>
      <c r="BJ368" s="17" t="s">
        <v>78</v>
      </c>
      <c r="BK368" s="209">
        <f>ROUND(I368*H368,2)</f>
        <v>0</v>
      </c>
      <c r="BL368" s="17" t="s">
        <v>166</v>
      </c>
      <c r="BM368" s="17" t="s">
        <v>525</v>
      </c>
    </row>
    <row r="369" s="1" customFormat="1" ht="16.5" customHeight="1">
      <c r="B369" s="38"/>
      <c r="C369" s="198" t="s">
        <v>526</v>
      </c>
      <c r="D369" s="198" t="s">
        <v>162</v>
      </c>
      <c r="E369" s="199" t="s">
        <v>527</v>
      </c>
      <c r="F369" s="200" t="s">
        <v>528</v>
      </c>
      <c r="G369" s="201" t="s">
        <v>267</v>
      </c>
      <c r="H369" s="202">
        <v>12</v>
      </c>
      <c r="I369" s="203"/>
      <c r="J369" s="204">
        <f>ROUND(I369*H369,2)</f>
        <v>0</v>
      </c>
      <c r="K369" s="200" t="s">
        <v>19</v>
      </c>
      <c r="L369" s="43"/>
      <c r="M369" s="205" t="s">
        <v>19</v>
      </c>
      <c r="N369" s="206" t="s">
        <v>44</v>
      </c>
      <c r="O369" s="79"/>
      <c r="P369" s="207">
        <f>O369*H369</f>
        <v>0</v>
      </c>
      <c r="Q369" s="207">
        <v>0</v>
      </c>
      <c r="R369" s="207">
        <f>Q369*H369</f>
        <v>0</v>
      </c>
      <c r="S369" s="207">
        <v>0</v>
      </c>
      <c r="T369" s="208">
        <f>S369*H369</f>
        <v>0</v>
      </c>
      <c r="AR369" s="17" t="s">
        <v>166</v>
      </c>
      <c r="AT369" s="17" t="s">
        <v>162</v>
      </c>
      <c r="AU369" s="17" t="s">
        <v>83</v>
      </c>
      <c r="AY369" s="17" t="s">
        <v>160</v>
      </c>
      <c r="BE369" s="209">
        <f>IF(N369="základní",J369,0)</f>
        <v>0</v>
      </c>
      <c r="BF369" s="209">
        <f>IF(N369="snížená",J369,0)</f>
        <v>0</v>
      </c>
      <c r="BG369" s="209">
        <f>IF(N369="zákl. přenesená",J369,0)</f>
        <v>0</v>
      </c>
      <c r="BH369" s="209">
        <f>IF(N369="sníž. přenesená",J369,0)</f>
        <v>0</v>
      </c>
      <c r="BI369" s="209">
        <f>IF(N369="nulová",J369,0)</f>
        <v>0</v>
      </c>
      <c r="BJ369" s="17" t="s">
        <v>78</v>
      </c>
      <c r="BK369" s="209">
        <f>ROUND(I369*H369,2)</f>
        <v>0</v>
      </c>
      <c r="BL369" s="17" t="s">
        <v>166</v>
      </c>
      <c r="BM369" s="17" t="s">
        <v>529</v>
      </c>
    </row>
    <row r="370" s="1" customFormat="1" ht="16.5" customHeight="1">
      <c r="B370" s="38"/>
      <c r="C370" s="198" t="s">
        <v>530</v>
      </c>
      <c r="D370" s="198" t="s">
        <v>162</v>
      </c>
      <c r="E370" s="199" t="s">
        <v>531</v>
      </c>
      <c r="F370" s="200" t="s">
        <v>532</v>
      </c>
      <c r="G370" s="201" t="s">
        <v>267</v>
      </c>
      <c r="H370" s="202">
        <v>12</v>
      </c>
      <c r="I370" s="203"/>
      <c r="J370" s="204">
        <f>ROUND(I370*H370,2)</f>
        <v>0</v>
      </c>
      <c r="K370" s="200" t="s">
        <v>19</v>
      </c>
      <c r="L370" s="43"/>
      <c r="M370" s="205" t="s">
        <v>19</v>
      </c>
      <c r="N370" s="206" t="s">
        <v>44</v>
      </c>
      <c r="O370" s="79"/>
      <c r="P370" s="207">
        <f>O370*H370</f>
        <v>0</v>
      </c>
      <c r="Q370" s="207">
        <v>0</v>
      </c>
      <c r="R370" s="207">
        <f>Q370*H370</f>
        <v>0</v>
      </c>
      <c r="S370" s="207">
        <v>0</v>
      </c>
      <c r="T370" s="208">
        <f>S370*H370</f>
        <v>0</v>
      </c>
      <c r="AR370" s="17" t="s">
        <v>166</v>
      </c>
      <c r="AT370" s="17" t="s">
        <v>162</v>
      </c>
      <c r="AU370" s="17" t="s">
        <v>83</v>
      </c>
      <c r="AY370" s="17" t="s">
        <v>160</v>
      </c>
      <c r="BE370" s="209">
        <f>IF(N370="základní",J370,0)</f>
        <v>0</v>
      </c>
      <c r="BF370" s="209">
        <f>IF(N370="snížená",J370,0)</f>
        <v>0</v>
      </c>
      <c r="BG370" s="209">
        <f>IF(N370="zákl. přenesená",J370,0)</f>
        <v>0</v>
      </c>
      <c r="BH370" s="209">
        <f>IF(N370="sníž. přenesená",J370,0)</f>
        <v>0</v>
      </c>
      <c r="BI370" s="209">
        <f>IF(N370="nulová",J370,0)</f>
        <v>0</v>
      </c>
      <c r="BJ370" s="17" t="s">
        <v>78</v>
      </c>
      <c r="BK370" s="209">
        <f>ROUND(I370*H370,2)</f>
        <v>0</v>
      </c>
      <c r="BL370" s="17" t="s">
        <v>166</v>
      </c>
      <c r="BM370" s="17" t="s">
        <v>533</v>
      </c>
    </row>
    <row r="371" s="1" customFormat="1" ht="16.5" customHeight="1">
      <c r="B371" s="38"/>
      <c r="C371" s="198" t="s">
        <v>352</v>
      </c>
      <c r="D371" s="198" t="s">
        <v>162</v>
      </c>
      <c r="E371" s="199" t="s">
        <v>534</v>
      </c>
      <c r="F371" s="200" t="s">
        <v>535</v>
      </c>
      <c r="G371" s="201" t="s">
        <v>267</v>
      </c>
      <c r="H371" s="202">
        <v>12</v>
      </c>
      <c r="I371" s="203"/>
      <c r="J371" s="204">
        <f>ROUND(I371*H371,2)</f>
        <v>0</v>
      </c>
      <c r="K371" s="200" t="s">
        <v>19</v>
      </c>
      <c r="L371" s="43"/>
      <c r="M371" s="205" t="s">
        <v>19</v>
      </c>
      <c r="N371" s="206" t="s">
        <v>44</v>
      </c>
      <c r="O371" s="79"/>
      <c r="P371" s="207">
        <f>O371*H371</f>
        <v>0</v>
      </c>
      <c r="Q371" s="207">
        <v>0</v>
      </c>
      <c r="R371" s="207">
        <f>Q371*H371</f>
        <v>0</v>
      </c>
      <c r="S371" s="207">
        <v>0</v>
      </c>
      <c r="T371" s="208">
        <f>S371*H371</f>
        <v>0</v>
      </c>
      <c r="AR371" s="17" t="s">
        <v>166</v>
      </c>
      <c r="AT371" s="17" t="s">
        <v>162</v>
      </c>
      <c r="AU371" s="17" t="s">
        <v>83</v>
      </c>
      <c r="AY371" s="17" t="s">
        <v>160</v>
      </c>
      <c r="BE371" s="209">
        <f>IF(N371="základní",J371,0)</f>
        <v>0</v>
      </c>
      <c r="BF371" s="209">
        <f>IF(N371="snížená",J371,0)</f>
        <v>0</v>
      </c>
      <c r="BG371" s="209">
        <f>IF(N371="zákl. přenesená",J371,0)</f>
        <v>0</v>
      </c>
      <c r="BH371" s="209">
        <f>IF(N371="sníž. přenesená",J371,0)</f>
        <v>0</v>
      </c>
      <c r="BI371" s="209">
        <f>IF(N371="nulová",J371,0)</f>
        <v>0</v>
      </c>
      <c r="BJ371" s="17" t="s">
        <v>78</v>
      </c>
      <c r="BK371" s="209">
        <f>ROUND(I371*H371,2)</f>
        <v>0</v>
      </c>
      <c r="BL371" s="17" t="s">
        <v>166</v>
      </c>
      <c r="BM371" s="17" t="s">
        <v>536</v>
      </c>
    </row>
    <row r="372" s="10" customFormat="1" ht="22.8" customHeight="1">
      <c r="B372" s="182"/>
      <c r="C372" s="183"/>
      <c r="D372" s="184" t="s">
        <v>72</v>
      </c>
      <c r="E372" s="196" t="s">
        <v>537</v>
      </c>
      <c r="F372" s="196" t="s">
        <v>538</v>
      </c>
      <c r="G372" s="183"/>
      <c r="H372" s="183"/>
      <c r="I372" s="186"/>
      <c r="J372" s="197">
        <f>BK372</f>
        <v>0</v>
      </c>
      <c r="K372" s="183"/>
      <c r="L372" s="188"/>
      <c r="M372" s="189"/>
      <c r="N372" s="190"/>
      <c r="O372" s="190"/>
      <c r="P372" s="191">
        <f>SUM(P373:P450)</f>
        <v>0</v>
      </c>
      <c r="Q372" s="190"/>
      <c r="R372" s="191">
        <f>SUM(R373:R450)</f>
        <v>0</v>
      </c>
      <c r="S372" s="190"/>
      <c r="T372" s="192">
        <f>SUM(T373:T450)</f>
        <v>35.851987000000001</v>
      </c>
      <c r="AR372" s="193" t="s">
        <v>78</v>
      </c>
      <c r="AT372" s="194" t="s">
        <v>72</v>
      </c>
      <c r="AU372" s="194" t="s">
        <v>78</v>
      </c>
      <c r="AY372" s="193" t="s">
        <v>160</v>
      </c>
      <c r="BK372" s="195">
        <f>SUM(BK373:BK450)</f>
        <v>0</v>
      </c>
    </row>
    <row r="373" s="1" customFormat="1" ht="22.5" customHeight="1">
      <c r="B373" s="38"/>
      <c r="C373" s="198" t="s">
        <v>539</v>
      </c>
      <c r="D373" s="198" t="s">
        <v>162</v>
      </c>
      <c r="E373" s="199" t="s">
        <v>540</v>
      </c>
      <c r="F373" s="200" t="s">
        <v>541</v>
      </c>
      <c r="G373" s="201" t="s">
        <v>93</v>
      </c>
      <c r="H373" s="202">
        <v>2.5070000000000001</v>
      </c>
      <c r="I373" s="203"/>
      <c r="J373" s="204">
        <f>ROUND(I373*H373,2)</f>
        <v>0</v>
      </c>
      <c r="K373" s="200" t="s">
        <v>165</v>
      </c>
      <c r="L373" s="43"/>
      <c r="M373" s="205" t="s">
        <v>19</v>
      </c>
      <c r="N373" s="206" t="s">
        <v>44</v>
      </c>
      <c r="O373" s="79"/>
      <c r="P373" s="207">
        <f>O373*H373</f>
        <v>0</v>
      </c>
      <c r="Q373" s="207">
        <v>0</v>
      </c>
      <c r="R373" s="207">
        <f>Q373*H373</f>
        <v>0</v>
      </c>
      <c r="S373" s="207">
        <v>0.26100000000000001</v>
      </c>
      <c r="T373" s="208">
        <f>S373*H373</f>
        <v>0.6543270000000001</v>
      </c>
      <c r="AR373" s="17" t="s">
        <v>166</v>
      </c>
      <c r="AT373" s="17" t="s">
        <v>162</v>
      </c>
      <c r="AU373" s="17" t="s">
        <v>83</v>
      </c>
      <c r="AY373" s="17" t="s">
        <v>160</v>
      </c>
      <c r="BE373" s="209">
        <f>IF(N373="základní",J373,0)</f>
        <v>0</v>
      </c>
      <c r="BF373" s="209">
        <f>IF(N373="snížená",J373,0)</f>
        <v>0</v>
      </c>
      <c r="BG373" s="209">
        <f>IF(N373="zákl. přenesená",J373,0)</f>
        <v>0</v>
      </c>
      <c r="BH373" s="209">
        <f>IF(N373="sníž. přenesená",J373,0)</f>
        <v>0</v>
      </c>
      <c r="BI373" s="209">
        <f>IF(N373="nulová",J373,0)</f>
        <v>0</v>
      </c>
      <c r="BJ373" s="17" t="s">
        <v>78</v>
      </c>
      <c r="BK373" s="209">
        <f>ROUND(I373*H373,2)</f>
        <v>0</v>
      </c>
      <c r="BL373" s="17" t="s">
        <v>166</v>
      </c>
      <c r="BM373" s="17" t="s">
        <v>542</v>
      </c>
    </row>
    <row r="374" s="12" customFormat="1">
      <c r="B374" s="221"/>
      <c r="C374" s="222"/>
      <c r="D374" s="212" t="s">
        <v>168</v>
      </c>
      <c r="E374" s="223" t="s">
        <v>19</v>
      </c>
      <c r="F374" s="224" t="s">
        <v>543</v>
      </c>
      <c r="G374" s="222"/>
      <c r="H374" s="225">
        <v>2.5070000000000001</v>
      </c>
      <c r="I374" s="226"/>
      <c r="J374" s="222"/>
      <c r="K374" s="222"/>
      <c r="L374" s="227"/>
      <c r="M374" s="228"/>
      <c r="N374" s="229"/>
      <c r="O374" s="229"/>
      <c r="P374" s="229"/>
      <c r="Q374" s="229"/>
      <c r="R374" s="229"/>
      <c r="S374" s="229"/>
      <c r="T374" s="230"/>
      <c r="AT374" s="231" t="s">
        <v>168</v>
      </c>
      <c r="AU374" s="231" t="s">
        <v>83</v>
      </c>
      <c r="AV374" s="12" t="s">
        <v>83</v>
      </c>
      <c r="AW374" s="12" t="s">
        <v>34</v>
      </c>
      <c r="AX374" s="12" t="s">
        <v>78</v>
      </c>
      <c r="AY374" s="231" t="s">
        <v>160</v>
      </c>
    </row>
    <row r="375" s="1" customFormat="1" ht="22.5" customHeight="1">
      <c r="B375" s="38"/>
      <c r="C375" s="198" t="s">
        <v>415</v>
      </c>
      <c r="D375" s="198" t="s">
        <v>162</v>
      </c>
      <c r="E375" s="199" t="s">
        <v>544</v>
      </c>
      <c r="F375" s="200" t="s">
        <v>545</v>
      </c>
      <c r="G375" s="201" t="s">
        <v>93</v>
      </c>
      <c r="H375" s="202">
        <v>1.706</v>
      </c>
      <c r="I375" s="203"/>
      <c r="J375" s="204">
        <f>ROUND(I375*H375,2)</f>
        <v>0</v>
      </c>
      <c r="K375" s="200" t="s">
        <v>165</v>
      </c>
      <c r="L375" s="43"/>
      <c r="M375" s="205" t="s">
        <v>19</v>
      </c>
      <c r="N375" s="206" t="s">
        <v>44</v>
      </c>
      <c r="O375" s="79"/>
      <c r="P375" s="207">
        <f>O375*H375</f>
        <v>0</v>
      </c>
      <c r="Q375" s="207">
        <v>0</v>
      </c>
      <c r="R375" s="207">
        <f>Q375*H375</f>
        <v>0</v>
      </c>
      <c r="S375" s="207">
        <v>0.27500000000000002</v>
      </c>
      <c r="T375" s="208">
        <f>S375*H375</f>
        <v>0.46915000000000001</v>
      </c>
      <c r="AR375" s="17" t="s">
        <v>166</v>
      </c>
      <c r="AT375" s="17" t="s">
        <v>162</v>
      </c>
      <c r="AU375" s="17" t="s">
        <v>83</v>
      </c>
      <c r="AY375" s="17" t="s">
        <v>160</v>
      </c>
      <c r="BE375" s="209">
        <f>IF(N375="základní",J375,0)</f>
        <v>0</v>
      </c>
      <c r="BF375" s="209">
        <f>IF(N375="snížená",J375,0)</f>
        <v>0</v>
      </c>
      <c r="BG375" s="209">
        <f>IF(N375="zákl. přenesená",J375,0)</f>
        <v>0</v>
      </c>
      <c r="BH375" s="209">
        <f>IF(N375="sníž. přenesená",J375,0)</f>
        <v>0</v>
      </c>
      <c r="BI375" s="209">
        <f>IF(N375="nulová",J375,0)</f>
        <v>0</v>
      </c>
      <c r="BJ375" s="17" t="s">
        <v>78</v>
      </c>
      <c r="BK375" s="209">
        <f>ROUND(I375*H375,2)</f>
        <v>0</v>
      </c>
      <c r="BL375" s="17" t="s">
        <v>166</v>
      </c>
      <c r="BM375" s="17" t="s">
        <v>546</v>
      </c>
    </row>
    <row r="376" s="11" customFormat="1">
      <c r="B376" s="210"/>
      <c r="C376" s="211"/>
      <c r="D376" s="212" t="s">
        <v>168</v>
      </c>
      <c r="E376" s="213" t="s">
        <v>19</v>
      </c>
      <c r="F376" s="214" t="s">
        <v>547</v>
      </c>
      <c r="G376" s="211"/>
      <c r="H376" s="213" t="s">
        <v>19</v>
      </c>
      <c r="I376" s="215"/>
      <c r="J376" s="211"/>
      <c r="K376" s="211"/>
      <c r="L376" s="216"/>
      <c r="M376" s="217"/>
      <c r="N376" s="218"/>
      <c r="O376" s="218"/>
      <c r="P376" s="218"/>
      <c r="Q376" s="218"/>
      <c r="R376" s="218"/>
      <c r="S376" s="218"/>
      <c r="T376" s="219"/>
      <c r="AT376" s="220" t="s">
        <v>168</v>
      </c>
      <c r="AU376" s="220" t="s">
        <v>83</v>
      </c>
      <c r="AV376" s="11" t="s">
        <v>78</v>
      </c>
      <c r="AW376" s="11" t="s">
        <v>34</v>
      </c>
      <c r="AX376" s="11" t="s">
        <v>73</v>
      </c>
      <c r="AY376" s="220" t="s">
        <v>160</v>
      </c>
    </row>
    <row r="377" s="12" customFormat="1">
      <c r="B377" s="221"/>
      <c r="C377" s="222"/>
      <c r="D377" s="212" t="s">
        <v>168</v>
      </c>
      <c r="E377" s="223" t="s">
        <v>19</v>
      </c>
      <c r="F377" s="224" t="s">
        <v>548</v>
      </c>
      <c r="G377" s="222"/>
      <c r="H377" s="225">
        <v>1.706</v>
      </c>
      <c r="I377" s="226"/>
      <c r="J377" s="222"/>
      <c r="K377" s="222"/>
      <c r="L377" s="227"/>
      <c r="M377" s="228"/>
      <c r="N377" s="229"/>
      <c r="O377" s="229"/>
      <c r="P377" s="229"/>
      <c r="Q377" s="229"/>
      <c r="R377" s="229"/>
      <c r="S377" s="229"/>
      <c r="T377" s="230"/>
      <c r="AT377" s="231" t="s">
        <v>168</v>
      </c>
      <c r="AU377" s="231" t="s">
        <v>83</v>
      </c>
      <c r="AV377" s="12" t="s">
        <v>83</v>
      </c>
      <c r="AW377" s="12" t="s">
        <v>34</v>
      </c>
      <c r="AX377" s="12" t="s">
        <v>73</v>
      </c>
      <c r="AY377" s="231" t="s">
        <v>160</v>
      </c>
    </row>
    <row r="378" s="14" customFormat="1">
      <c r="B378" s="243"/>
      <c r="C378" s="244"/>
      <c r="D378" s="212" t="s">
        <v>168</v>
      </c>
      <c r="E378" s="245" t="s">
        <v>19</v>
      </c>
      <c r="F378" s="246" t="s">
        <v>183</v>
      </c>
      <c r="G378" s="244"/>
      <c r="H378" s="247">
        <v>1.706</v>
      </c>
      <c r="I378" s="248"/>
      <c r="J378" s="244"/>
      <c r="K378" s="244"/>
      <c r="L378" s="249"/>
      <c r="M378" s="250"/>
      <c r="N378" s="251"/>
      <c r="O378" s="251"/>
      <c r="P378" s="251"/>
      <c r="Q378" s="251"/>
      <c r="R378" s="251"/>
      <c r="S378" s="251"/>
      <c r="T378" s="252"/>
      <c r="AT378" s="253" t="s">
        <v>168</v>
      </c>
      <c r="AU378" s="253" t="s">
        <v>83</v>
      </c>
      <c r="AV378" s="14" t="s">
        <v>166</v>
      </c>
      <c r="AW378" s="14" t="s">
        <v>34</v>
      </c>
      <c r="AX378" s="14" t="s">
        <v>78</v>
      </c>
      <c r="AY378" s="253" t="s">
        <v>160</v>
      </c>
    </row>
    <row r="379" s="1" customFormat="1" ht="22.5" customHeight="1">
      <c r="B379" s="38"/>
      <c r="C379" s="198" t="s">
        <v>465</v>
      </c>
      <c r="D379" s="198" t="s">
        <v>162</v>
      </c>
      <c r="E379" s="199" t="s">
        <v>549</v>
      </c>
      <c r="F379" s="200" t="s">
        <v>550</v>
      </c>
      <c r="G379" s="201" t="s">
        <v>93</v>
      </c>
      <c r="H379" s="202">
        <v>13.76</v>
      </c>
      <c r="I379" s="203"/>
      <c r="J379" s="204">
        <f>ROUND(I379*H379,2)</f>
        <v>0</v>
      </c>
      <c r="K379" s="200" t="s">
        <v>165</v>
      </c>
      <c r="L379" s="43"/>
      <c r="M379" s="205" t="s">
        <v>19</v>
      </c>
      <c r="N379" s="206" t="s">
        <v>44</v>
      </c>
      <c r="O379" s="79"/>
      <c r="P379" s="207">
        <f>O379*H379</f>
        <v>0</v>
      </c>
      <c r="Q379" s="207">
        <v>0</v>
      </c>
      <c r="R379" s="207">
        <f>Q379*H379</f>
        <v>0</v>
      </c>
      <c r="S379" s="207">
        <v>0.13100000000000001</v>
      </c>
      <c r="T379" s="208">
        <f>S379*H379</f>
        <v>1.8025599999999999</v>
      </c>
      <c r="AR379" s="17" t="s">
        <v>166</v>
      </c>
      <c r="AT379" s="17" t="s">
        <v>162</v>
      </c>
      <c r="AU379" s="17" t="s">
        <v>83</v>
      </c>
      <c r="AY379" s="17" t="s">
        <v>160</v>
      </c>
      <c r="BE379" s="209">
        <f>IF(N379="základní",J379,0)</f>
        <v>0</v>
      </c>
      <c r="BF379" s="209">
        <f>IF(N379="snížená",J379,0)</f>
        <v>0</v>
      </c>
      <c r="BG379" s="209">
        <f>IF(N379="zákl. přenesená",J379,0)</f>
        <v>0</v>
      </c>
      <c r="BH379" s="209">
        <f>IF(N379="sníž. přenesená",J379,0)</f>
        <v>0</v>
      </c>
      <c r="BI379" s="209">
        <f>IF(N379="nulová",J379,0)</f>
        <v>0</v>
      </c>
      <c r="BJ379" s="17" t="s">
        <v>78</v>
      </c>
      <c r="BK379" s="209">
        <f>ROUND(I379*H379,2)</f>
        <v>0</v>
      </c>
      <c r="BL379" s="17" t="s">
        <v>166</v>
      </c>
      <c r="BM379" s="17" t="s">
        <v>551</v>
      </c>
    </row>
    <row r="380" s="12" customFormat="1">
      <c r="B380" s="221"/>
      <c r="C380" s="222"/>
      <c r="D380" s="212" t="s">
        <v>168</v>
      </c>
      <c r="E380" s="223" t="s">
        <v>19</v>
      </c>
      <c r="F380" s="224" t="s">
        <v>552</v>
      </c>
      <c r="G380" s="222"/>
      <c r="H380" s="225">
        <v>6.3600000000000003</v>
      </c>
      <c r="I380" s="226"/>
      <c r="J380" s="222"/>
      <c r="K380" s="222"/>
      <c r="L380" s="227"/>
      <c r="M380" s="228"/>
      <c r="N380" s="229"/>
      <c r="O380" s="229"/>
      <c r="P380" s="229"/>
      <c r="Q380" s="229"/>
      <c r="R380" s="229"/>
      <c r="S380" s="229"/>
      <c r="T380" s="230"/>
      <c r="AT380" s="231" t="s">
        <v>168</v>
      </c>
      <c r="AU380" s="231" t="s">
        <v>83</v>
      </c>
      <c r="AV380" s="12" t="s">
        <v>83</v>
      </c>
      <c r="AW380" s="12" t="s">
        <v>34</v>
      </c>
      <c r="AX380" s="12" t="s">
        <v>73</v>
      </c>
      <c r="AY380" s="231" t="s">
        <v>160</v>
      </c>
    </row>
    <row r="381" s="12" customFormat="1">
      <c r="B381" s="221"/>
      <c r="C381" s="222"/>
      <c r="D381" s="212" t="s">
        <v>168</v>
      </c>
      <c r="E381" s="223" t="s">
        <v>19</v>
      </c>
      <c r="F381" s="224" t="s">
        <v>553</v>
      </c>
      <c r="G381" s="222"/>
      <c r="H381" s="225">
        <v>7.4000000000000004</v>
      </c>
      <c r="I381" s="226"/>
      <c r="J381" s="222"/>
      <c r="K381" s="222"/>
      <c r="L381" s="227"/>
      <c r="M381" s="228"/>
      <c r="N381" s="229"/>
      <c r="O381" s="229"/>
      <c r="P381" s="229"/>
      <c r="Q381" s="229"/>
      <c r="R381" s="229"/>
      <c r="S381" s="229"/>
      <c r="T381" s="230"/>
      <c r="AT381" s="231" t="s">
        <v>168</v>
      </c>
      <c r="AU381" s="231" t="s">
        <v>83</v>
      </c>
      <c r="AV381" s="12" t="s">
        <v>83</v>
      </c>
      <c r="AW381" s="12" t="s">
        <v>34</v>
      </c>
      <c r="AX381" s="12" t="s">
        <v>73</v>
      </c>
      <c r="AY381" s="231" t="s">
        <v>160</v>
      </c>
    </row>
    <row r="382" s="14" customFormat="1">
      <c r="B382" s="243"/>
      <c r="C382" s="244"/>
      <c r="D382" s="212" t="s">
        <v>168</v>
      </c>
      <c r="E382" s="245" t="s">
        <v>19</v>
      </c>
      <c r="F382" s="246" t="s">
        <v>183</v>
      </c>
      <c r="G382" s="244"/>
      <c r="H382" s="247">
        <v>13.76</v>
      </c>
      <c r="I382" s="248"/>
      <c r="J382" s="244"/>
      <c r="K382" s="244"/>
      <c r="L382" s="249"/>
      <c r="M382" s="250"/>
      <c r="N382" s="251"/>
      <c r="O382" s="251"/>
      <c r="P382" s="251"/>
      <c r="Q382" s="251"/>
      <c r="R382" s="251"/>
      <c r="S382" s="251"/>
      <c r="T382" s="252"/>
      <c r="AT382" s="253" t="s">
        <v>168</v>
      </c>
      <c r="AU382" s="253" t="s">
        <v>83</v>
      </c>
      <c r="AV382" s="14" t="s">
        <v>166</v>
      </c>
      <c r="AW382" s="14" t="s">
        <v>34</v>
      </c>
      <c r="AX382" s="14" t="s">
        <v>78</v>
      </c>
      <c r="AY382" s="253" t="s">
        <v>160</v>
      </c>
    </row>
    <row r="383" s="1" customFormat="1" ht="16.5" customHeight="1">
      <c r="B383" s="38"/>
      <c r="C383" s="198" t="s">
        <v>554</v>
      </c>
      <c r="D383" s="198" t="s">
        <v>162</v>
      </c>
      <c r="E383" s="199" t="s">
        <v>555</v>
      </c>
      <c r="F383" s="200" t="s">
        <v>556</v>
      </c>
      <c r="G383" s="201" t="s">
        <v>284</v>
      </c>
      <c r="H383" s="202">
        <v>6.3600000000000003</v>
      </c>
      <c r="I383" s="203"/>
      <c r="J383" s="204">
        <f>ROUND(I383*H383,2)</f>
        <v>0</v>
      </c>
      <c r="K383" s="200" t="s">
        <v>165</v>
      </c>
      <c r="L383" s="43"/>
      <c r="M383" s="205" t="s">
        <v>19</v>
      </c>
      <c r="N383" s="206" t="s">
        <v>44</v>
      </c>
      <c r="O383" s="79"/>
      <c r="P383" s="207">
        <f>O383*H383</f>
        <v>0</v>
      </c>
      <c r="Q383" s="207">
        <v>0</v>
      </c>
      <c r="R383" s="207">
        <f>Q383*H383</f>
        <v>0</v>
      </c>
      <c r="S383" s="207">
        <v>0.063</v>
      </c>
      <c r="T383" s="208">
        <f>S383*H383</f>
        <v>0.40068000000000004</v>
      </c>
      <c r="AR383" s="17" t="s">
        <v>166</v>
      </c>
      <c r="AT383" s="17" t="s">
        <v>162</v>
      </c>
      <c r="AU383" s="17" t="s">
        <v>83</v>
      </c>
      <c r="AY383" s="17" t="s">
        <v>160</v>
      </c>
      <c r="BE383" s="209">
        <f>IF(N383="základní",J383,0)</f>
        <v>0</v>
      </c>
      <c r="BF383" s="209">
        <f>IF(N383="snížená",J383,0)</f>
        <v>0</v>
      </c>
      <c r="BG383" s="209">
        <f>IF(N383="zákl. přenesená",J383,0)</f>
        <v>0</v>
      </c>
      <c r="BH383" s="209">
        <f>IF(N383="sníž. přenesená",J383,0)</f>
        <v>0</v>
      </c>
      <c r="BI383" s="209">
        <f>IF(N383="nulová",J383,0)</f>
        <v>0</v>
      </c>
      <c r="BJ383" s="17" t="s">
        <v>78</v>
      </c>
      <c r="BK383" s="209">
        <f>ROUND(I383*H383,2)</f>
        <v>0</v>
      </c>
      <c r="BL383" s="17" t="s">
        <v>166</v>
      </c>
      <c r="BM383" s="17" t="s">
        <v>557</v>
      </c>
    </row>
    <row r="384" s="11" customFormat="1">
      <c r="B384" s="210"/>
      <c r="C384" s="211"/>
      <c r="D384" s="212" t="s">
        <v>168</v>
      </c>
      <c r="E384" s="213" t="s">
        <v>19</v>
      </c>
      <c r="F384" s="214" t="s">
        <v>558</v>
      </c>
      <c r="G384" s="211"/>
      <c r="H384" s="213" t="s">
        <v>19</v>
      </c>
      <c r="I384" s="215"/>
      <c r="J384" s="211"/>
      <c r="K384" s="211"/>
      <c r="L384" s="216"/>
      <c r="M384" s="217"/>
      <c r="N384" s="218"/>
      <c r="O384" s="218"/>
      <c r="P384" s="218"/>
      <c r="Q384" s="218"/>
      <c r="R384" s="218"/>
      <c r="S384" s="218"/>
      <c r="T384" s="219"/>
      <c r="AT384" s="220" t="s">
        <v>168</v>
      </c>
      <c r="AU384" s="220" t="s">
        <v>83</v>
      </c>
      <c r="AV384" s="11" t="s">
        <v>78</v>
      </c>
      <c r="AW384" s="11" t="s">
        <v>34</v>
      </c>
      <c r="AX384" s="11" t="s">
        <v>73</v>
      </c>
      <c r="AY384" s="220" t="s">
        <v>160</v>
      </c>
    </row>
    <row r="385" s="12" customFormat="1">
      <c r="B385" s="221"/>
      <c r="C385" s="222"/>
      <c r="D385" s="212" t="s">
        <v>168</v>
      </c>
      <c r="E385" s="223" t="s">
        <v>19</v>
      </c>
      <c r="F385" s="224" t="s">
        <v>559</v>
      </c>
      <c r="G385" s="222"/>
      <c r="H385" s="225">
        <v>6.3600000000000003</v>
      </c>
      <c r="I385" s="226"/>
      <c r="J385" s="222"/>
      <c r="K385" s="222"/>
      <c r="L385" s="227"/>
      <c r="M385" s="228"/>
      <c r="N385" s="229"/>
      <c r="O385" s="229"/>
      <c r="P385" s="229"/>
      <c r="Q385" s="229"/>
      <c r="R385" s="229"/>
      <c r="S385" s="229"/>
      <c r="T385" s="230"/>
      <c r="AT385" s="231" t="s">
        <v>168</v>
      </c>
      <c r="AU385" s="231" t="s">
        <v>83</v>
      </c>
      <c r="AV385" s="12" t="s">
        <v>83</v>
      </c>
      <c r="AW385" s="12" t="s">
        <v>34</v>
      </c>
      <c r="AX385" s="12" t="s">
        <v>73</v>
      </c>
      <c r="AY385" s="231" t="s">
        <v>160</v>
      </c>
    </row>
    <row r="386" s="14" customFormat="1">
      <c r="B386" s="243"/>
      <c r="C386" s="244"/>
      <c r="D386" s="212" t="s">
        <v>168</v>
      </c>
      <c r="E386" s="245" t="s">
        <v>19</v>
      </c>
      <c r="F386" s="246" t="s">
        <v>183</v>
      </c>
      <c r="G386" s="244"/>
      <c r="H386" s="247">
        <v>6.3600000000000003</v>
      </c>
      <c r="I386" s="248"/>
      <c r="J386" s="244"/>
      <c r="K386" s="244"/>
      <c r="L386" s="249"/>
      <c r="M386" s="250"/>
      <c r="N386" s="251"/>
      <c r="O386" s="251"/>
      <c r="P386" s="251"/>
      <c r="Q386" s="251"/>
      <c r="R386" s="251"/>
      <c r="S386" s="251"/>
      <c r="T386" s="252"/>
      <c r="AT386" s="253" t="s">
        <v>168</v>
      </c>
      <c r="AU386" s="253" t="s">
        <v>83</v>
      </c>
      <c r="AV386" s="14" t="s">
        <v>166</v>
      </c>
      <c r="AW386" s="14" t="s">
        <v>34</v>
      </c>
      <c r="AX386" s="14" t="s">
        <v>78</v>
      </c>
      <c r="AY386" s="253" t="s">
        <v>160</v>
      </c>
    </row>
    <row r="387" s="1" customFormat="1" ht="16.5" customHeight="1">
      <c r="B387" s="38"/>
      <c r="C387" s="198" t="s">
        <v>560</v>
      </c>
      <c r="D387" s="198" t="s">
        <v>162</v>
      </c>
      <c r="E387" s="199" t="s">
        <v>561</v>
      </c>
      <c r="F387" s="200" t="s">
        <v>562</v>
      </c>
      <c r="G387" s="201" t="s">
        <v>284</v>
      </c>
      <c r="H387" s="202">
        <v>4</v>
      </c>
      <c r="I387" s="203"/>
      <c r="J387" s="204">
        <f>ROUND(I387*H387,2)</f>
        <v>0</v>
      </c>
      <c r="K387" s="200" t="s">
        <v>165</v>
      </c>
      <c r="L387" s="43"/>
      <c r="M387" s="205" t="s">
        <v>19</v>
      </c>
      <c r="N387" s="206" t="s">
        <v>44</v>
      </c>
      <c r="O387" s="79"/>
      <c r="P387" s="207">
        <f>O387*H387</f>
        <v>0</v>
      </c>
      <c r="Q387" s="207">
        <v>0</v>
      </c>
      <c r="R387" s="207">
        <f>Q387*H387</f>
        <v>0</v>
      </c>
      <c r="S387" s="207">
        <v>0</v>
      </c>
      <c r="T387" s="208">
        <f>S387*H387</f>
        <v>0</v>
      </c>
      <c r="AR387" s="17" t="s">
        <v>166</v>
      </c>
      <c r="AT387" s="17" t="s">
        <v>162</v>
      </c>
      <c r="AU387" s="17" t="s">
        <v>83</v>
      </c>
      <c r="AY387" s="17" t="s">
        <v>160</v>
      </c>
      <c r="BE387" s="209">
        <f>IF(N387="základní",J387,0)</f>
        <v>0</v>
      </c>
      <c r="BF387" s="209">
        <f>IF(N387="snížená",J387,0)</f>
        <v>0</v>
      </c>
      <c r="BG387" s="209">
        <f>IF(N387="zákl. přenesená",J387,0)</f>
        <v>0</v>
      </c>
      <c r="BH387" s="209">
        <f>IF(N387="sníž. přenesená",J387,0)</f>
        <v>0</v>
      </c>
      <c r="BI387" s="209">
        <f>IF(N387="nulová",J387,0)</f>
        <v>0</v>
      </c>
      <c r="BJ387" s="17" t="s">
        <v>78</v>
      </c>
      <c r="BK387" s="209">
        <f>ROUND(I387*H387,2)</f>
        <v>0</v>
      </c>
      <c r="BL387" s="17" t="s">
        <v>166</v>
      </c>
      <c r="BM387" s="17" t="s">
        <v>563</v>
      </c>
    </row>
    <row r="388" s="11" customFormat="1">
      <c r="B388" s="210"/>
      <c r="C388" s="211"/>
      <c r="D388" s="212" t="s">
        <v>168</v>
      </c>
      <c r="E388" s="213" t="s">
        <v>19</v>
      </c>
      <c r="F388" s="214" t="s">
        <v>564</v>
      </c>
      <c r="G388" s="211"/>
      <c r="H388" s="213" t="s">
        <v>19</v>
      </c>
      <c r="I388" s="215"/>
      <c r="J388" s="211"/>
      <c r="K388" s="211"/>
      <c r="L388" s="216"/>
      <c r="M388" s="217"/>
      <c r="N388" s="218"/>
      <c r="O388" s="218"/>
      <c r="P388" s="218"/>
      <c r="Q388" s="218"/>
      <c r="R388" s="218"/>
      <c r="S388" s="218"/>
      <c r="T388" s="219"/>
      <c r="AT388" s="220" t="s">
        <v>168</v>
      </c>
      <c r="AU388" s="220" t="s">
        <v>83</v>
      </c>
      <c r="AV388" s="11" t="s">
        <v>78</v>
      </c>
      <c r="AW388" s="11" t="s">
        <v>34</v>
      </c>
      <c r="AX388" s="11" t="s">
        <v>73</v>
      </c>
      <c r="AY388" s="220" t="s">
        <v>160</v>
      </c>
    </row>
    <row r="389" s="12" customFormat="1">
      <c r="B389" s="221"/>
      <c r="C389" s="222"/>
      <c r="D389" s="212" t="s">
        <v>168</v>
      </c>
      <c r="E389" s="223" t="s">
        <v>19</v>
      </c>
      <c r="F389" s="224" t="s">
        <v>565</v>
      </c>
      <c r="G389" s="222"/>
      <c r="H389" s="225">
        <v>4</v>
      </c>
      <c r="I389" s="226"/>
      <c r="J389" s="222"/>
      <c r="K389" s="222"/>
      <c r="L389" s="227"/>
      <c r="M389" s="228"/>
      <c r="N389" s="229"/>
      <c r="O389" s="229"/>
      <c r="P389" s="229"/>
      <c r="Q389" s="229"/>
      <c r="R389" s="229"/>
      <c r="S389" s="229"/>
      <c r="T389" s="230"/>
      <c r="AT389" s="231" t="s">
        <v>168</v>
      </c>
      <c r="AU389" s="231" t="s">
        <v>83</v>
      </c>
      <c r="AV389" s="12" t="s">
        <v>83</v>
      </c>
      <c r="AW389" s="12" t="s">
        <v>34</v>
      </c>
      <c r="AX389" s="12" t="s">
        <v>78</v>
      </c>
      <c r="AY389" s="231" t="s">
        <v>160</v>
      </c>
    </row>
    <row r="390" s="1" customFormat="1" ht="22.5" customHeight="1">
      <c r="B390" s="38"/>
      <c r="C390" s="198" t="s">
        <v>566</v>
      </c>
      <c r="D390" s="198" t="s">
        <v>162</v>
      </c>
      <c r="E390" s="199" t="s">
        <v>567</v>
      </c>
      <c r="F390" s="200" t="s">
        <v>568</v>
      </c>
      <c r="G390" s="201" t="s">
        <v>81</v>
      </c>
      <c r="H390" s="202">
        <v>0.23999999999999999</v>
      </c>
      <c r="I390" s="203"/>
      <c r="J390" s="204">
        <f>ROUND(I390*H390,2)</f>
        <v>0</v>
      </c>
      <c r="K390" s="200" t="s">
        <v>165</v>
      </c>
      <c r="L390" s="43"/>
      <c r="M390" s="205" t="s">
        <v>19</v>
      </c>
      <c r="N390" s="206" t="s">
        <v>44</v>
      </c>
      <c r="O390" s="79"/>
      <c r="P390" s="207">
        <f>O390*H390</f>
        <v>0</v>
      </c>
      <c r="Q390" s="207">
        <v>0</v>
      </c>
      <c r="R390" s="207">
        <f>Q390*H390</f>
        <v>0</v>
      </c>
      <c r="S390" s="207">
        <v>1.8</v>
      </c>
      <c r="T390" s="208">
        <f>S390*H390</f>
        <v>0.432</v>
      </c>
      <c r="AR390" s="17" t="s">
        <v>166</v>
      </c>
      <c r="AT390" s="17" t="s">
        <v>162</v>
      </c>
      <c r="AU390" s="17" t="s">
        <v>83</v>
      </c>
      <c r="AY390" s="17" t="s">
        <v>160</v>
      </c>
      <c r="BE390" s="209">
        <f>IF(N390="základní",J390,0)</f>
        <v>0</v>
      </c>
      <c r="BF390" s="209">
        <f>IF(N390="snížená",J390,0)</f>
        <v>0</v>
      </c>
      <c r="BG390" s="209">
        <f>IF(N390="zákl. přenesená",J390,0)</f>
        <v>0</v>
      </c>
      <c r="BH390" s="209">
        <f>IF(N390="sníž. přenesená",J390,0)</f>
        <v>0</v>
      </c>
      <c r="BI390" s="209">
        <f>IF(N390="nulová",J390,0)</f>
        <v>0</v>
      </c>
      <c r="BJ390" s="17" t="s">
        <v>78</v>
      </c>
      <c r="BK390" s="209">
        <f>ROUND(I390*H390,2)</f>
        <v>0</v>
      </c>
      <c r="BL390" s="17" t="s">
        <v>166</v>
      </c>
      <c r="BM390" s="17" t="s">
        <v>569</v>
      </c>
    </row>
    <row r="391" s="12" customFormat="1">
      <c r="B391" s="221"/>
      <c r="C391" s="222"/>
      <c r="D391" s="212" t="s">
        <v>168</v>
      </c>
      <c r="E391" s="223" t="s">
        <v>19</v>
      </c>
      <c r="F391" s="224" t="s">
        <v>570</v>
      </c>
      <c r="G391" s="222"/>
      <c r="H391" s="225">
        <v>0.23999999999999999</v>
      </c>
      <c r="I391" s="226"/>
      <c r="J391" s="222"/>
      <c r="K391" s="222"/>
      <c r="L391" s="227"/>
      <c r="M391" s="228"/>
      <c r="N391" s="229"/>
      <c r="O391" s="229"/>
      <c r="P391" s="229"/>
      <c r="Q391" s="229"/>
      <c r="R391" s="229"/>
      <c r="S391" s="229"/>
      <c r="T391" s="230"/>
      <c r="AT391" s="231" t="s">
        <v>168</v>
      </c>
      <c r="AU391" s="231" t="s">
        <v>83</v>
      </c>
      <c r="AV391" s="12" t="s">
        <v>83</v>
      </c>
      <c r="AW391" s="12" t="s">
        <v>34</v>
      </c>
      <c r="AX391" s="12" t="s">
        <v>78</v>
      </c>
      <c r="AY391" s="231" t="s">
        <v>160</v>
      </c>
    </row>
    <row r="392" s="1" customFormat="1" ht="22.5" customHeight="1">
      <c r="B392" s="38"/>
      <c r="C392" s="198" t="s">
        <v>571</v>
      </c>
      <c r="D392" s="198" t="s">
        <v>162</v>
      </c>
      <c r="E392" s="199" t="s">
        <v>572</v>
      </c>
      <c r="F392" s="200" t="s">
        <v>573</v>
      </c>
      <c r="G392" s="201" t="s">
        <v>93</v>
      </c>
      <c r="H392" s="202">
        <v>35.130000000000003</v>
      </c>
      <c r="I392" s="203"/>
      <c r="J392" s="204">
        <f>ROUND(I392*H392,2)</f>
        <v>0</v>
      </c>
      <c r="K392" s="200" t="s">
        <v>165</v>
      </c>
      <c r="L392" s="43"/>
      <c r="M392" s="205" t="s">
        <v>19</v>
      </c>
      <c r="N392" s="206" t="s">
        <v>44</v>
      </c>
      <c r="O392" s="79"/>
      <c r="P392" s="207">
        <f>O392*H392</f>
        <v>0</v>
      </c>
      <c r="Q392" s="207">
        <v>0</v>
      </c>
      <c r="R392" s="207">
        <f>Q392*H392</f>
        <v>0</v>
      </c>
      <c r="S392" s="207">
        <v>0.035000000000000003</v>
      </c>
      <c r="T392" s="208">
        <f>S392*H392</f>
        <v>1.2295500000000001</v>
      </c>
      <c r="AR392" s="17" t="s">
        <v>166</v>
      </c>
      <c r="AT392" s="17" t="s">
        <v>162</v>
      </c>
      <c r="AU392" s="17" t="s">
        <v>83</v>
      </c>
      <c r="AY392" s="17" t="s">
        <v>160</v>
      </c>
      <c r="BE392" s="209">
        <f>IF(N392="základní",J392,0)</f>
        <v>0</v>
      </c>
      <c r="BF392" s="209">
        <f>IF(N392="snížená",J392,0)</f>
        <v>0</v>
      </c>
      <c r="BG392" s="209">
        <f>IF(N392="zákl. přenesená",J392,0)</f>
        <v>0</v>
      </c>
      <c r="BH392" s="209">
        <f>IF(N392="sníž. přenesená",J392,0)</f>
        <v>0</v>
      </c>
      <c r="BI392" s="209">
        <f>IF(N392="nulová",J392,0)</f>
        <v>0</v>
      </c>
      <c r="BJ392" s="17" t="s">
        <v>78</v>
      </c>
      <c r="BK392" s="209">
        <f>ROUND(I392*H392,2)</f>
        <v>0</v>
      </c>
      <c r="BL392" s="17" t="s">
        <v>166</v>
      </c>
      <c r="BM392" s="17" t="s">
        <v>574</v>
      </c>
    </row>
    <row r="393" s="11" customFormat="1">
      <c r="B393" s="210"/>
      <c r="C393" s="211"/>
      <c r="D393" s="212" t="s">
        <v>168</v>
      </c>
      <c r="E393" s="213" t="s">
        <v>19</v>
      </c>
      <c r="F393" s="214" t="s">
        <v>575</v>
      </c>
      <c r="G393" s="211"/>
      <c r="H393" s="213" t="s">
        <v>19</v>
      </c>
      <c r="I393" s="215"/>
      <c r="J393" s="211"/>
      <c r="K393" s="211"/>
      <c r="L393" s="216"/>
      <c r="M393" s="217"/>
      <c r="N393" s="218"/>
      <c r="O393" s="218"/>
      <c r="P393" s="218"/>
      <c r="Q393" s="218"/>
      <c r="R393" s="218"/>
      <c r="S393" s="218"/>
      <c r="T393" s="219"/>
      <c r="AT393" s="220" t="s">
        <v>168</v>
      </c>
      <c r="AU393" s="220" t="s">
        <v>83</v>
      </c>
      <c r="AV393" s="11" t="s">
        <v>78</v>
      </c>
      <c r="AW393" s="11" t="s">
        <v>34</v>
      </c>
      <c r="AX393" s="11" t="s">
        <v>73</v>
      </c>
      <c r="AY393" s="220" t="s">
        <v>160</v>
      </c>
    </row>
    <row r="394" s="12" customFormat="1">
      <c r="B394" s="221"/>
      <c r="C394" s="222"/>
      <c r="D394" s="212" t="s">
        <v>168</v>
      </c>
      <c r="E394" s="223" t="s">
        <v>19</v>
      </c>
      <c r="F394" s="224" t="s">
        <v>576</v>
      </c>
      <c r="G394" s="222"/>
      <c r="H394" s="225">
        <v>17.010000000000002</v>
      </c>
      <c r="I394" s="226"/>
      <c r="J394" s="222"/>
      <c r="K394" s="222"/>
      <c r="L394" s="227"/>
      <c r="M394" s="228"/>
      <c r="N394" s="229"/>
      <c r="O394" s="229"/>
      <c r="P394" s="229"/>
      <c r="Q394" s="229"/>
      <c r="R394" s="229"/>
      <c r="S394" s="229"/>
      <c r="T394" s="230"/>
      <c r="AT394" s="231" t="s">
        <v>168</v>
      </c>
      <c r="AU394" s="231" t="s">
        <v>83</v>
      </c>
      <c r="AV394" s="12" t="s">
        <v>83</v>
      </c>
      <c r="AW394" s="12" t="s">
        <v>34</v>
      </c>
      <c r="AX394" s="12" t="s">
        <v>73</v>
      </c>
      <c r="AY394" s="231" t="s">
        <v>160</v>
      </c>
    </row>
    <row r="395" s="11" customFormat="1">
      <c r="B395" s="210"/>
      <c r="C395" s="211"/>
      <c r="D395" s="212" t="s">
        <v>168</v>
      </c>
      <c r="E395" s="213" t="s">
        <v>19</v>
      </c>
      <c r="F395" s="214" t="s">
        <v>577</v>
      </c>
      <c r="G395" s="211"/>
      <c r="H395" s="213" t="s">
        <v>19</v>
      </c>
      <c r="I395" s="215"/>
      <c r="J395" s="211"/>
      <c r="K395" s="211"/>
      <c r="L395" s="216"/>
      <c r="M395" s="217"/>
      <c r="N395" s="218"/>
      <c r="O395" s="218"/>
      <c r="P395" s="218"/>
      <c r="Q395" s="218"/>
      <c r="R395" s="218"/>
      <c r="S395" s="218"/>
      <c r="T395" s="219"/>
      <c r="AT395" s="220" t="s">
        <v>168</v>
      </c>
      <c r="AU395" s="220" t="s">
        <v>83</v>
      </c>
      <c r="AV395" s="11" t="s">
        <v>78</v>
      </c>
      <c r="AW395" s="11" t="s">
        <v>34</v>
      </c>
      <c r="AX395" s="11" t="s">
        <v>73</v>
      </c>
      <c r="AY395" s="220" t="s">
        <v>160</v>
      </c>
    </row>
    <row r="396" s="12" customFormat="1">
      <c r="B396" s="221"/>
      <c r="C396" s="222"/>
      <c r="D396" s="212" t="s">
        <v>168</v>
      </c>
      <c r="E396" s="223" t="s">
        <v>19</v>
      </c>
      <c r="F396" s="224" t="s">
        <v>578</v>
      </c>
      <c r="G396" s="222"/>
      <c r="H396" s="225">
        <v>18.120000000000001</v>
      </c>
      <c r="I396" s="226"/>
      <c r="J396" s="222"/>
      <c r="K396" s="222"/>
      <c r="L396" s="227"/>
      <c r="M396" s="228"/>
      <c r="N396" s="229"/>
      <c r="O396" s="229"/>
      <c r="P396" s="229"/>
      <c r="Q396" s="229"/>
      <c r="R396" s="229"/>
      <c r="S396" s="229"/>
      <c r="T396" s="230"/>
      <c r="AT396" s="231" t="s">
        <v>168</v>
      </c>
      <c r="AU396" s="231" t="s">
        <v>83</v>
      </c>
      <c r="AV396" s="12" t="s">
        <v>83</v>
      </c>
      <c r="AW396" s="12" t="s">
        <v>34</v>
      </c>
      <c r="AX396" s="12" t="s">
        <v>73</v>
      </c>
      <c r="AY396" s="231" t="s">
        <v>160</v>
      </c>
    </row>
    <row r="397" s="14" customFormat="1">
      <c r="B397" s="243"/>
      <c r="C397" s="244"/>
      <c r="D397" s="212" t="s">
        <v>168</v>
      </c>
      <c r="E397" s="245" t="s">
        <v>19</v>
      </c>
      <c r="F397" s="246" t="s">
        <v>183</v>
      </c>
      <c r="G397" s="244"/>
      <c r="H397" s="247">
        <v>35.130000000000003</v>
      </c>
      <c r="I397" s="248"/>
      <c r="J397" s="244"/>
      <c r="K397" s="244"/>
      <c r="L397" s="249"/>
      <c r="M397" s="250"/>
      <c r="N397" s="251"/>
      <c r="O397" s="251"/>
      <c r="P397" s="251"/>
      <c r="Q397" s="251"/>
      <c r="R397" s="251"/>
      <c r="S397" s="251"/>
      <c r="T397" s="252"/>
      <c r="AT397" s="253" t="s">
        <v>168</v>
      </c>
      <c r="AU397" s="253" t="s">
        <v>83</v>
      </c>
      <c r="AV397" s="14" t="s">
        <v>166</v>
      </c>
      <c r="AW397" s="14" t="s">
        <v>34</v>
      </c>
      <c r="AX397" s="14" t="s">
        <v>78</v>
      </c>
      <c r="AY397" s="253" t="s">
        <v>160</v>
      </c>
    </row>
    <row r="398" s="1" customFormat="1" ht="16.5" customHeight="1">
      <c r="B398" s="38"/>
      <c r="C398" s="198" t="s">
        <v>579</v>
      </c>
      <c r="D398" s="198" t="s">
        <v>162</v>
      </c>
      <c r="E398" s="199" t="s">
        <v>580</v>
      </c>
      <c r="F398" s="200" t="s">
        <v>581</v>
      </c>
      <c r="G398" s="201" t="s">
        <v>81</v>
      </c>
      <c r="H398" s="202">
        <v>3.6240000000000001</v>
      </c>
      <c r="I398" s="203"/>
      <c r="J398" s="204">
        <f>ROUND(I398*H398,2)</f>
        <v>0</v>
      </c>
      <c r="K398" s="200" t="s">
        <v>165</v>
      </c>
      <c r="L398" s="43"/>
      <c r="M398" s="205" t="s">
        <v>19</v>
      </c>
      <c r="N398" s="206" t="s">
        <v>44</v>
      </c>
      <c r="O398" s="79"/>
      <c r="P398" s="207">
        <f>O398*H398</f>
        <v>0</v>
      </c>
      <c r="Q398" s="207">
        <v>0</v>
      </c>
      <c r="R398" s="207">
        <f>Q398*H398</f>
        <v>0</v>
      </c>
      <c r="S398" s="207">
        <v>1.6000000000000001</v>
      </c>
      <c r="T398" s="208">
        <f>S398*H398</f>
        <v>5.7984000000000009</v>
      </c>
      <c r="AR398" s="17" t="s">
        <v>166</v>
      </c>
      <c r="AT398" s="17" t="s">
        <v>162</v>
      </c>
      <c r="AU398" s="17" t="s">
        <v>83</v>
      </c>
      <c r="AY398" s="17" t="s">
        <v>160</v>
      </c>
      <c r="BE398" s="209">
        <f>IF(N398="základní",J398,0)</f>
        <v>0</v>
      </c>
      <c r="BF398" s="209">
        <f>IF(N398="snížená",J398,0)</f>
        <v>0</v>
      </c>
      <c r="BG398" s="209">
        <f>IF(N398="zákl. přenesená",J398,0)</f>
        <v>0</v>
      </c>
      <c r="BH398" s="209">
        <f>IF(N398="sníž. přenesená",J398,0)</f>
        <v>0</v>
      </c>
      <c r="BI398" s="209">
        <f>IF(N398="nulová",J398,0)</f>
        <v>0</v>
      </c>
      <c r="BJ398" s="17" t="s">
        <v>78</v>
      </c>
      <c r="BK398" s="209">
        <f>ROUND(I398*H398,2)</f>
        <v>0</v>
      </c>
      <c r="BL398" s="17" t="s">
        <v>166</v>
      </c>
      <c r="BM398" s="17" t="s">
        <v>582</v>
      </c>
    </row>
    <row r="399" s="11" customFormat="1">
      <c r="B399" s="210"/>
      <c r="C399" s="211"/>
      <c r="D399" s="212" t="s">
        <v>168</v>
      </c>
      <c r="E399" s="213" t="s">
        <v>19</v>
      </c>
      <c r="F399" s="214" t="s">
        <v>577</v>
      </c>
      <c r="G399" s="211"/>
      <c r="H399" s="213" t="s">
        <v>19</v>
      </c>
      <c r="I399" s="215"/>
      <c r="J399" s="211"/>
      <c r="K399" s="211"/>
      <c r="L399" s="216"/>
      <c r="M399" s="217"/>
      <c r="N399" s="218"/>
      <c r="O399" s="218"/>
      <c r="P399" s="218"/>
      <c r="Q399" s="218"/>
      <c r="R399" s="218"/>
      <c r="S399" s="218"/>
      <c r="T399" s="219"/>
      <c r="AT399" s="220" t="s">
        <v>168</v>
      </c>
      <c r="AU399" s="220" t="s">
        <v>83</v>
      </c>
      <c r="AV399" s="11" t="s">
        <v>78</v>
      </c>
      <c r="AW399" s="11" t="s">
        <v>34</v>
      </c>
      <c r="AX399" s="11" t="s">
        <v>73</v>
      </c>
      <c r="AY399" s="220" t="s">
        <v>160</v>
      </c>
    </row>
    <row r="400" s="12" customFormat="1">
      <c r="B400" s="221"/>
      <c r="C400" s="222"/>
      <c r="D400" s="212" t="s">
        <v>168</v>
      </c>
      <c r="E400" s="223" t="s">
        <v>19</v>
      </c>
      <c r="F400" s="224" t="s">
        <v>583</v>
      </c>
      <c r="G400" s="222"/>
      <c r="H400" s="225">
        <v>3.6240000000000001</v>
      </c>
      <c r="I400" s="226"/>
      <c r="J400" s="222"/>
      <c r="K400" s="222"/>
      <c r="L400" s="227"/>
      <c r="M400" s="228"/>
      <c r="N400" s="229"/>
      <c r="O400" s="229"/>
      <c r="P400" s="229"/>
      <c r="Q400" s="229"/>
      <c r="R400" s="229"/>
      <c r="S400" s="229"/>
      <c r="T400" s="230"/>
      <c r="AT400" s="231" t="s">
        <v>168</v>
      </c>
      <c r="AU400" s="231" t="s">
        <v>83</v>
      </c>
      <c r="AV400" s="12" t="s">
        <v>83</v>
      </c>
      <c r="AW400" s="12" t="s">
        <v>34</v>
      </c>
      <c r="AX400" s="12" t="s">
        <v>78</v>
      </c>
      <c r="AY400" s="231" t="s">
        <v>160</v>
      </c>
    </row>
    <row r="401" s="1" customFormat="1" ht="16.5" customHeight="1">
      <c r="B401" s="38"/>
      <c r="C401" s="198" t="s">
        <v>584</v>
      </c>
      <c r="D401" s="198" t="s">
        <v>162</v>
      </c>
      <c r="E401" s="199" t="s">
        <v>585</v>
      </c>
      <c r="F401" s="200" t="s">
        <v>586</v>
      </c>
      <c r="G401" s="201" t="s">
        <v>81</v>
      </c>
      <c r="H401" s="202">
        <v>2.8879999999999999</v>
      </c>
      <c r="I401" s="203"/>
      <c r="J401" s="204">
        <f>ROUND(I401*H401,2)</f>
        <v>0</v>
      </c>
      <c r="K401" s="200" t="s">
        <v>165</v>
      </c>
      <c r="L401" s="43"/>
      <c r="M401" s="205" t="s">
        <v>19</v>
      </c>
      <c r="N401" s="206" t="s">
        <v>44</v>
      </c>
      <c r="O401" s="79"/>
      <c r="P401" s="207">
        <f>O401*H401</f>
        <v>0</v>
      </c>
      <c r="Q401" s="207">
        <v>0</v>
      </c>
      <c r="R401" s="207">
        <f>Q401*H401</f>
        <v>0</v>
      </c>
      <c r="S401" s="207">
        <v>1.3999999999999999</v>
      </c>
      <c r="T401" s="208">
        <f>S401*H401</f>
        <v>4.0431999999999997</v>
      </c>
      <c r="AR401" s="17" t="s">
        <v>166</v>
      </c>
      <c r="AT401" s="17" t="s">
        <v>162</v>
      </c>
      <c r="AU401" s="17" t="s">
        <v>83</v>
      </c>
      <c r="AY401" s="17" t="s">
        <v>160</v>
      </c>
      <c r="BE401" s="209">
        <f>IF(N401="základní",J401,0)</f>
        <v>0</v>
      </c>
      <c r="BF401" s="209">
        <f>IF(N401="snížená",J401,0)</f>
        <v>0</v>
      </c>
      <c r="BG401" s="209">
        <f>IF(N401="zákl. přenesená",J401,0)</f>
        <v>0</v>
      </c>
      <c r="BH401" s="209">
        <f>IF(N401="sníž. přenesená",J401,0)</f>
        <v>0</v>
      </c>
      <c r="BI401" s="209">
        <f>IF(N401="nulová",J401,0)</f>
        <v>0</v>
      </c>
      <c r="BJ401" s="17" t="s">
        <v>78</v>
      </c>
      <c r="BK401" s="209">
        <f>ROUND(I401*H401,2)</f>
        <v>0</v>
      </c>
      <c r="BL401" s="17" t="s">
        <v>166</v>
      </c>
      <c r="BM401" s="17" t="s">
        <v>587</v>
      </c>
    </row>
    <row r="402" s="11" customFormat="1">
      <c r="B402" s="210"/>
      <c r="C402" s="211"/>
      <c r="D402" s="212" t="s">
        <v>168</v>
      </c>
      <c r="E402" s="213" t="s">
        <v>19</v>
      </c>
      <c r="F402" s="214" t="s">
        <v>577</v>
      </c>
      <c r="G402" s="211"/>
      <c r="H402" s="213" t="s">
        <v>19</v>
      </c>
      <c r="I402" s="215"/>
      <c r="J402" s="211"/>
      <c r="K402" s="211"/>
      <c r="L402" s="216"/>
      <c r="M402" s="217"/>
      <c r="N402" s="218"/>
      <c r="O402" s="218"/>
      <c r="P402" s="218"/>
      <c r="Q402" s="218"/>
      <c r="R402" s="218"/>
      <c r="S402" s="218"/>
      <c r="T402" s="219"/>
      <c r="AT402" s="220" t="s">
        <v>168</v>
      </c>
      <c r="AU402" s="220" t="s">
        <v>83</v>
      </c>
      <c r="AV402" s="11" t="s">
        <v>78</v>
      </c>
      <c r="AW402" s="11" t="s">
        <v>34</v>
      </c>
      <c r="AX402" s="11" t="s">
        <v>73</v>
      </c>
      <c r="AY402" s="220" t="s">
        <v>160</v>
      </c>
    </row>
    <row r="403" s="12" customFormat="1">
      <c r="B403" s="221"/>
      <c r="C403" s="222"/>
      <c r="D403" s="212" t="s">
        <v>168</v>
      </c>
      <c r="E403" s="223" t="s">
        <v>19</v>
      </c>
      <c r="F403" s="224" t="s">
        <v>588</v>
      </c>
      <c r="G403" s="222"/>
      <c r="H403" s="225">
        <v>2.8879999999999999</v>
      </c>
      <c r="I403" s="226"/>
      <c r="J403" s="222"/>
      <c r="K403" s="222"/>
      <c r="L403" s="227"/>
      <c r="M403" s="228"/>
      <c r="N403" s="229"/>
      <c r="O403" s="229"/>
      <c r="P403" s="229"/>
      <c r="Q403" s="229"/>
      <c r="R403" s="229"/>
      <c r="S403" s="229"/>
      <c r="T403" s="230"/>
      <c r="AT403" s="231" t="s">
        <v>168</v>
      </c>
      <c r="AU403" s="231" t="s">
        <v>83</v>
      </c>
      <c r="AV403" s="12" t="s">
        <v>83</v>
      </c>
      <c r="AW403" s="12" t="s">
        <v>34</v>
      </c>
      <c r="AX403" s="12" t="s">
        <v>78</v>
      </c>
      <c r="AY403" s="231" t="s">
        <v>160</v>
      </c>
    </row>
    <row r="404" s="1" customFormat="1" ht="16.5" customHeight="1">
      <c r="B404" s="38"/>
      <c r="C404" s="198" t="s">
        <v>589</v>
      </c>
      <c r="D404" s="198" t="s">
        <v>162</v>
      </c>
      <c r="E404" s="199" t="s">
        <v>590</v>
      </c>
      <c r="F404" s="200" t="s">
        <v>591</v>
      </c>
      <c r="G404" s="201" t="s">
        <v>81</v>
      </c>
      <c r="H404" s="202">
        <v>3.9329999999999998</v>
      </c>
      <c r="I404" s="203"/>
      <c r="J404" s="204">
        <f>ROUND(I404*H404,2)</f>
        <v>0</v>
      </c>
      <c r="K404" s="200" t="s">
        <v>165</v>
      </c>
      <c r="L404" s="43"/>
      <c r="M404" s="205" t="s">
        <v>19</v>
      </c>
      <c r="N404" s="206" t="s">
        <v>44</v>
      </c>
      <c r="O404" s="79"/>
      <c r="P404" s="207">
        <f>O404*H404</f>
        <v>0</v>
      </c>
      <c r="Q404" s="207">
        <v>0</v>
      </c>
      <c r="R404" s="207">
        <f>Q404*H404</f>
        <v>0</v>
      </c>
      <c r="S404" s="207">
        <v>2.2000000000000002</v>
      </c>
      <c r="T404" s="208">
        <f>S404*H404</f>
        <v>8.6525999999999996</v>
      </c>
      <c r="AR404" s="17" t="s">
        <v>166</v>
      </c>
      <c r="AT404" s="17" t="s">
        <v>162</v>
      </c>
      <c r="AU404" s="17" t="s">
        <v>83</v>
      </c>
      <c r="AY404" s="17" t="s">
        <v>160</v>
      </c>
      <c r="BE404" s="209">
        <f>IF(N404="základní",J404,0)</f>
        <v>0</v>
      </c>
      <c r="BF404" s="209">
        <f>IF(N404="snížená",J404,0)</f>
        <v>0</v>
      </c>
      <c r="BG404" s="209">
        <f>IF(N404="zákl. přenesená",J404,0)</f>
        <v>0</v>
      </c>
      <c r="BH404" s="209">
        <f>IF(N404="sníž. přenesená",J404,0)</f>
        <v>0</v>
      </c>
      <c r="BI404" s="209">
        <f>IF(N404="nulová",J404,0)</f>
        <v>0</v>
      </c>
      <c r="BJ404" s="17" t="s">
        <v>78</v>
      </c>
      <c r="BK404" s="209">
        <f>ROUND(I404*H404,2)</f>
        <v>0</v>
      </c>
      <c r="BL404" s="17" t="s">
        <v>166</v>
      </c>
      <c r="BM404" s="17" t="s">
        <v>592</v>
      </c>
    </row>
    <row r="405" s="11" customFormat="1">
      <c r="B405" s="210"/>
      <c r="C405" s="211"/>
      <c r="D405" s="212" t="s">
        <v>168</v>
      </c>
      <c r="E405" s="213" t="s">
        <v>19</v>
      </c>
      <c r="F405" s="214" t="s">
        <v>575</v>
      </c>
      <c r="G405" s="211"/>
      <c r="H405" s="213" t="s">
        <v>19</v>
      </c>
      <c r="I405" s="215"/>
      <c r="J405" s="211"/>
      <c r="K405" s="211"/>
      <c r="L405" s="216"/>
      <c r="M405" s="217"/>
      <c r="N405" s="218"/>
      <c r="O405" s="218"/>
      <c r="P405" s="218"/>
      <c r="Q405" s="218"/>
      <c r="R405" s="218"/>
      <c r="S405" s="218"/>
      <c r="T405" s="219"/>
      <c r="AT405" s="220" t="s">
        <v>168</v>
      </c>
      <c r="AU405" s="220" t="s">
        <v>83</v>
      </c>
      <c r="AV405" s="11" t="s">
        <v>78</v>
      </c>
      <c r="AW405" s="11" t="s">
        <v>34</v>
      </c>
      <c r="AX405" s="11" t="s">
        <v>73</v>
      </c>
      <c r="AY405" s="220" t="s">
        <v>160</v>
      </c>
    </row>
    <row r="406" s="12" customFormat="1">
      <c r="B406" s="221"/>
      <c r="C406" s="222"/>
      <c r="D406" s="212" t="s">
        <v>168</v>
      </c>
      <c r="E406" s="223" t="s">
        <v>19</v>
      </c>
      <c r="F406" s="224" t="s">
        <v>593</v>
      </c>
      <c r="G406" s="222"/>
      <c r="H406" s="225">
        <v>0.86699999999999999</v>
      </c>
      <c r="I406" s="226"/>
      <c r="J406" s="222"/>
      <c r="K406" s="222"/>
      <c r="L406" s="227"/>
      <c r="M406" s="228"/>
      <c r="N406" s="229"/>
      <c r="O406" s="229"/>
      <c r="P406" s="229"/>
      <c r="Q406" s="229"/>
      <c r="R406" s="229"/>
      <c r="S406" s="229"/>
      <c r="T406" s="230"/>
      <c r="AT406" s="231" t="s">
        <v>168</v>
      </c>
      <c r="AU406" s="231" t="s">
        <v>83</v>
      </c>
      <c r="AV406" s="12" t="s">
        <v>83</v>
      </c>
      <c r="AW406" s="12" t="s">
        <v>34</v>
      </c>
      <c r="AX406" s="12" t="s">
        <v>73</v>
      </c>
      <c r="AY406" s="231" t="s">
        <v>160</v>
      </c>
    </row>
    <row r="407" s="12" customFormat="1">
      <c r="B407" s="221"/>
      <c r="C407" s="222"/>
      <c r="D407" s="212" t="s">
        <v>168</v>
      </c>
      <c r="E407" s="223" t="s">
        <v>19</v>
      </c>
      <c r="F407" s="224" t="s">
        <v>594</v>
      </c>
      <c r="G407" s="222"/>
      <c r="H407" s="225">
        <v>0.34799999999999998</v>
      </c>
      <c r="I407" s="226"/>
      <c r="J407" s="222"/>
      <c r="K407" s="222"/>
      <c r="L407" s="227"/>
      <c r="M407" s="228"/>
      <c r="N407" s="229"/>
      <c r="O407" s="229"/>
      <c r="P407" s="229"/>
      <c r="Q407" s="229"/>
      <c r="R407" s="229"/>
      <c r="S407" s="229"/>
      <c r="T407" s="230"/>
      <c r="AT407" s="231" t="s">
        <v>168</v>
      </c>
      <c r="AU407" s="231" t="s">
        <v>83</v>
      </c>
      <c r="AV407" s="12" t="s">
        <v>83</v>
      </c>
      <c r="AW407" s="12" t="s">
        <v>34</v>
      </c>
      <c r="AX407" s="12" t="s">
        <v>73</v>
      </c>
      <c r="AY407" s="231" t="s">
        <v>160</v>
      </c>
    </row>
    <row r="408" s="13" customFormat="1">
      <c r="B408" s="232"/>
      <c r="C408" s="233"/>
      <c r="D408" s="212" t="s">
        <v>168</v>
      </c>
      <c r="E408" s="234" t="s">
        <v>19</v>
      </c>
      <c r="F408" s="235" t="s">
        <v>171</v>
      </c>
      <c r="G408" s="233"/>
      <c r="H408" s="236">
        <v>1.2150000000000001</v>
      </c>
      <c r="I408" s="237"/>
      <c r="J408" s="233"/>
      <c r="K408" s="233"/>
      <c r="L408" s="238"/>
      <c r="M408" s="239"/>
      <c r="N408" s="240"/>
      <c r="O408" s="240"/>
      <c r="P408" s="240"/>
      <c r="Q408" s="240"/>
      <c r="R408" s="240"/>
      <c r="S408" s="240"/>
      <c r="T408" s="241"/>
      <c r="AT408" s="242" t="s">
        <v>168</v>
      </c>
      <c r="AU408" s="242" t="s">
        <v>83</v>
      </c>
      <c r="AV408" s="13" t="s">
        <v>172</v>
      </c>
      <c r="AW408" s="13" t="s">
        <v>34</v>
      </c>
      <c r="AX408" s="13" t="s">
        <v>73</v>
      </c>
      <c r="AY408" s="242" t="s">
        <v>160</v>
      </c>
    </row>
    <row r="409" s="11" customFormat="1">
      <c r="B409" s="210"/>
      <c r="C409" s="211"/>
      <c r="D409" s="212" t="s">
        <v>168</v>
      </c>
      <c r="E409" s="213" t="s">
        <v>19</v>
      </c>
      <c r="F409" s="214" t="s">
        <v>577</v>
      </c>
      <c r="G409" s="211"/>
      <c r="H409" s="213" t="s">
        <v>19</v>
      </c>
      <c r="I409" s="215"/>
      <c r="J409" s="211"/>
      <c r="K409" s="211"/>
      <c r="L409" s="216"/>
      <c r="M409" s="217"/>
      <c r="N409" s="218"/>
      <c r="O409" s="218"/>
      <c r="P409" s="218"/>
      <c r="Q409" s="218"/>
      <c r="R409" s="218"/>
      <c r="S409" s="218"/>
      <c r="T409" s="219"/>
      <c r="AT409" s="220" t="s">
        <v>168</v>
      </c>
      <c r="AU409" s="220" t="s">
        <v>83</v>
      </c>
      <c r="AV409" s="11" t="s">
        <v>78</v>
      </c>
      <c r="AW409" s="11" t="s">
        <v>34</v>
      </c>
      <c r="AX409" s="11" t="s">
        <v>73</v>
      </c>
      <c r="AY409" s="220" t="s">
        <v>160</v>
      </c>
    </row>
    <row r="410" s="12" customFormat="1">
      <c r="B410" s="221"/>
      <c r="C410" s="222"/>
      <c r="D410" s="212" t="s">
        <v>168</v>
      </c>
      <c r="E410" s="223" t="s">
        <v>19</v>
      </c>
      <c r="F410" s="224" t="s">
        <v>595</v>
      </c>
      <c r="G410" s="222"/>
      <c r="H410" s="225">
        <v>0.90600000000000003</v>
      </c>
      <c r="I410" s="226"/>
      <c r="J410" s="222"/>
      <c r="K410" s="222"/>
      <c r="L410" s="227"/>
      <c r="M410" s="228"/>
      <c r="N410" s="229"/>
      <c r="O410" s="229"/>
      <c r="P410" s="229"/>
      <c r="Q410" s="229"/>
      <c r="R410" s="229"/>
      <c r="S410" s="229"/>
      <c r="T410" s="230"/>
      <c r="AT410" s="231" t="s">
        <v>168</v>
      </c>
      <c r="AU410" s="231" t="s">
        <v>83</v>
      </c>
      <c r="AV410" s="12" t="s">
        <v>83</v>
      </c>
      <c r="AW410" s="12" t="s">
        <v>34</v>
      </c>
      <c r="AX410" s="12" t="s">
        <v>73</v>
      </c>
      <c r="AY410" s="231" t="s">
        <v>160</v>
      </c>
    </row>
    <row r="411" s="12" customFormat="1">
      <c r="B411" s="221"/>
      <c r="C411" s="222"/>
      <c r="D411" s="212" t="s">
        <v>168</v>
      </c>
      <c r="E411" s="223" t="s">
        <v>19</v>
      </c>
      <c r="F411" s="224" t="s">
        <v>596</v>
      </c>
      <c r="G411" s="222"/>
      <c r="H411" s="225">
        <v>1.8120000000000001</v>
      </c>
      <c r="I411" s="226"/>
      <c r="J411" s="222"/>
      <c r="K411" s="222"/>
      <c r="L411" s="227"/>
      <c r="M411" s="228"/>
      <c r="N411" s="229"/>
      <c r="O411" s="229"/>
      <c r="P411" s="229"/>
      <c r="Q411" s="229"/>
      <c r="R411" s="229"/>
      <c r="S411" s="229"/>
      <c r="T411" s="230"/>
      <c r="AT411" s="231" t="s">
        <v>168</v>
      </c>
      <c r="AU411" s="231" t="s">
        <v>83</v>
      </c>
      <c r="AV411" s="12" t="s">
        <v>83</v>
      </c>
      <c r="AW411" s="12" t="s">
        <v>34</v>
      </c>
      <c r="AX411" s="12" t="s">
        <v>73</v>
      </c>
      <c r="AY411" s="231" t="s">
        <v>160</v>
      </c>
    </row>
    <row r="412" s="13" customFormat="1">
      <c r="B412" s="232"/>
      <c r="C412" s="233"/>
      <c r="D412" s="212" t="s">
        <v>168</v>
      </c>
      <c r="E412" s="234" t="s">
        <v>19</v>
      </c>
      <c r="F412" s="235" t="s">
        <v>171</v>
      </c>
      <c r="G412" s="233"/>
      <c r="H412" s="236">
        <v>2.718</v>
      </c>
      <c r="I412" s="237"/>
      <c r="J412" s="233"/>
      <c r="K412" s="233"/>
      <c r="L412" s="238"/>
      <c r="M412" s="239"/>
      <c r="N412" s="240"/>
      <c r="O412" s="240"/>
      <c r="P412" s="240"/>
      <c r="Q412" s="240"/>
      <c r="R412" s="240"/>
      <c r="S412" s="240"/>
      <c r="T412" s="241"/>
      <c r="AT412" s="242" t="s">
        <v>168</v>
      </c>
      <c r="AU412" s="242" t="s">
        <v>83</v>
      </c>
      <c r="AV412" s="13" t="s">
        <v>172</v>
      </c>
      <c r="AW412" s="13" t="s">
        <v>34</v>
      </c>
      <c r="AX412" s="13" t="s">
        <v>73</v>
      </c>
      <c r="AY412" s="242" t="s">
        <v>160</v>
      </c>
    </row>
    <row r="413" s="14" customFormat="1">
      <c r="B413" s="243"/>
      <c r="C413" s="244"/>
      <c r="D413" s="212" t="s">
        <v>168</v>
      </c>
      <c r="E413" s="245" t="s">
        <v>19</v>
      </c>
      <c r="F413" s="246" t="s">
        <v>183</v>
      </c>
      <c r="G413" s="244"/>
      <c r="H413" s="247">
        <v>3.9329999999999998</v>
      </c>
      <c r="I413" s="248"/>
      <c r="J413" s="244"/>
      <c r="K413" s="244"/>
      <c r="L413" s="249"/>
      <c r="M413" s="250"/>
      <c r="N413" s="251"/>
      <c r="O413" s="251"/>
      <c r="P413" s="251"/>
      <c r="Q413" s="251"/>
      <c r="R413" s="251"/>
      <c r="S413" s="251"/>
      <c r="T413" s="252"/>
      <c r="AT413" s="253" t="s">
        <v>168</v>
      </c>
      <c r="AU413" s="253" t="s">
        <v>83</v>
      </c>
      <c r="AV413" s="14" t="s">
        <v>166</v>
      </c>
      <c r="AW413" s="14" t="s">
        <v>34</v>
      </c>
      <c r="AX413" s="14" t="s">
        <v>78</v>
      </c>
      <c r="AY413" s="253" t="s">
        <v>160</v>
      </c>
    </row>
    <row r="414" s="1" customFormat="1" ht="16.5" customHeight="1">
      <c r="B414" s="38"/>
      <c r="C414" s="198" t="s">
        <v>597</v>
      </c>
      <c r="D414" s="198" t="s">
        <v>162</v>
      </c>
      <c r="E414" s="199" t="s">
        <v>598</v>
      </c>
      <c r="F414" s="200" t="s">
        <v>599</v>
      </c>
      <c r="G414" s="201" t="s">
        <v>81</v>
      </c>
      <c r="H414" s="202">
        <v>3.9329999999999998</v>
      </c>
      <c r="I414" s="203"/>
      <c r="J414" s="204">
        <f>ROUND(I414*H414,2)</f>
        <v>0</v>
      </c>
      <c r="K414" s="200" t="s">
        <v>165</v>
      </c>
      <c r="L414" s="43"/>
      <c r="M414" s="205" t="s">
        <v>19</v>
      </c>
      <c r="N414" s="206" t="s">
        <v>44</v>
      </c>
      <c r="O414" s="79"/>
      <c r="P414" s="207">
        <f>O414*H414</f>
        <v>0</v>
      </c>
      <c r="Q414" s="207">
        <v>0</v>
      </c>
      <c r="R414" s="207">
        <f>Q414*H414</f>
        <v>0</v>
      </c>
      <c r="S414" s="207">
        <v>0.043999999999999997</v>
      </c>
      <c r="T414" s="208">
        <f>S414*H414</f>
        <v>0.17305199999999998</v>
      </c>
      <c r="AR414" s="17" t="s">
        <v>166</v>
      </c>
      <c r="AT414" s="17" t="s">
        <v>162</v>
      </c>
      <c r="AU414" s="17" t="s">
        <v>83</v>
      </c>
      <c r="AY414" s="17" t="s">
        <v>160</v>
      </c>
      <c r="BE414" s="209">
        <f>IF(N414="základní",J414,0)</f>
        <v>0</v>
      </c>
      <c r="BF414" s="209">
        <f>IF(N414="snížená",J414,0)</f>
        <v>0</v>
      </c>
      <c r="BG414" s="209">
        <f>IF(N414="zákl. přenesená",J414,0)</f>
        <v>0</v>
      </c>
      <c r="BH414" s="209">
        <f>IF(N414="sníž. přenesená",J414,0)</f>
        <v>0</v>
      </c>
      <c r="BI414" s="209">
        <f>IF(N414="nulová",J414,0)</f>
        <v>0</v>
      </c>
      <c r="BJ414" s="17" t="s">
        <v>78</v>
      </c>
      <c r="BK414" s="209">
        <f>ROUND(I414*H414,2)</f>
        <v>0</v>
      </c>
      <c r="BL414" s="17" t="s">
        <v>166</v>
      </c>
      <c r="BM414" s="17" t="s">
        <v>600</v>
      </c>
    </row>
    <row r="415" s="1" customFormat="1" ht="16.5" customHeight="1">
      <c r="B415" s="38"/>
      <c r="C415" s="198" t="s">
        <v>601</v>
      </c>
      <c r="D415" s="198" t="s">
        <v>162</v>
      </c>
      <c r="E415" s="199" t="s">
        <v>602</v>
      </c>
      <c r="F415" s="200" t="s">
        <v>603</v>
      </c>
      <c r="G415" s="201" t="s">
        <v>81</v>
      </c>
      <c r="H415" s="202">
        <v>3.1000000000000001</v>
      </c>
      <c r="I415" s="203"/>
      <c r="J415" s="204">
        <f>ROUND(I415*H415,2)</f>
        <v>0</v>
      </c>
      <c r="K415" s="200" t="s">
        <v>165</v>
      </c>
      <c r="L415" s="43"/>
      <c r="M415" s="205" t="s">
        <v>19</v>
      </c>
      <c r="N415" s="206" t="s">
        <v>44</v>
      </c>
      <c r="O415" s="79"/>
      <c r="P415" s="207">
        <f>O415*H415</f>
        <v>0</v>
      </c>
      <c r="Q415" s="207">
        <v>0</v>
      </c>
      <c r="R415" s="207">
        <f>Q415*H415</f>
        <v>0</v>
      </c>
      <c r="S415" s="207">
        <v>2.2000000000000002</v>
      </c>
      <c r="T415" s="208">
        <f>S415*H415</f>
        <v>6.8200000000000012</v>
      </c>
      <c r="AR415" s="17" t="s">
        <v>166</v>
      </c>
      <c r="AT415" s="17" t="s">
        <v>162</v>
      </c>
      <c r="AU415" s="17" t="s">
        <v>83</v>
      </c>
      <c r="AY415" s="17" t="s">
        <v>160</v>
      </c>
      <c r="BE415" s="209">
        <f>IF(N415="základní",J415,0)</f>
        <v>0</v>
      </c>
      <c r="BF415" s="209">
        <f>IF(N415="snížená",J415,0)</f>
        <v>0</v>
      </c>
      <c r="BG415" s="209">
        <f>IF(N415="zákl. přenesená",J415,0)</f>
        <v>0</v>
      </c>
      <c r="BH415" s="209">
        <f>IF(N415="sníž. přenesená",J415,0)</f>
        <v>0</v>
      </c>
      <c r="BI415" s="209">
        <f>IF(N415="nulová",J415,0)</f>
        <v>0</v>
      </c>
      <c r="BJ415" s="17" t="s">
        <v>78</v>
      </c>
      <c r="BK415" s="209">
        <f>ROUND(I415*H415,2)</f>
        <v>0</v>
      </c>
      <c r="BL415" s="17" t="s">
        <v>166</v>
      </c>
      <c r="BM415" s="17" t="s">
        <v>604</v>
      </c>
    </row>
    <row r="416" s="11" customFormat="1">
      <c r="B416" s="210"/>
      <c r="C416" s="211"/>
      <c r="D416" s="212" t="s">
        <v>168</v>
      </c>
      <c r="E416" s="213" t="s">
        <v>19</v>
      </c>
      <c r="F416" s="214" t="s">
        <v>575</v>
      </c>
      <c r="G416" s="211"/>
      <c r="H416" s="213" t="s">
        <v>19</v>
      </c>
      <c r="I416" s="215"/>
      <c r="J416" s="211"/>
      <c r="K416" s="211"/>
      <c r="L416" s="216"/>
      <c r="M416" s="217"/>
      <c r="N416" s="218"/>
      <c r="O416" s="218"/>
      <c r="P416" s="218"/>
      <c r="Q416" s="218"/>
      <c r="R416" s="218"/>
      <c r="S416" s="218"/>
      <c r="T416" s="219"/>
      <c r="AT416" s="220" t="s">
        <v>168</v>
      </c>
      <c r="AU416" s="220" t="s">
        <v>83</v>
      </c>
      <c r="AV416" s="11" t="s">
        <v>78</v>
      </c>
      <c r="AW416" s="11" t="s">
        <v>34</v>
      </c>
      <c r="AX416" s="11" t="s">
        <v>73</v>
      </c>
      <c r="AY416" s="220" t="s">
        <v>160</v>
      </c>
    </row>
    <row r="417" s="12" customFormat="1">
      <c r="B417" s="221"/>
      <c r="C417" s="222"/>
      <c r="D417" s="212" t="s">
        <v>168</v>
      </c>
      <c r="E417" s="223" t="s">
        <v>19</v>
      </c>
      <c r="F417" s="224" t="s">
        <v>605</v>
      </c>
      <c r="G417" s="222"/>
      <c r="H417" s="225">
        <v>0.77700000000000002</v>
      </c>
      <c r="I417" s="226"/>
      <c r="J417" s="222"/>
      <c r="K417" s="222"/>
      <c r="L417" s="227"/>
      <c r="M417" s="228"/>
      <c r="N417" s="229"/>
      <c r="O417" s="229"/>
      <c r="P417" s="229"/>
      <c r="Q417" s="229"/>
      <c r="R417" s="229"/>
      <c r="S417" s="229"/>
      <c r="T417" s="230"/>
      <c r="AT417" s="231" t="s">
        <v>168</v>
      </c>
      <c r="AU417" s="231" t="s">
        <v>83</v>
      </c>
      <c r="AV417" s="12" t="s">
        <v>83</v>
      </c>
      <c r="AW417" s="12" t="s">
        <v>34</v>
      </c>
      <c r="AX417" s="12" t="s">
        <v>73</v>
      </c>
      <c r="AY417" s="231" t="s">
        <v>160</v>
      </c>
    </row>
    <row r="418" s="13" customFormat="1">
      <c r="B418" s="232"/>
      <c r="C418" s="233"/>
      <c r="D418" s="212" t="s">
        <v>168</v>
      </c>
      <c r="E418" s="234" t="s">
        <v>19</v>
      </c>
      <c r="F418" s="235" t="s">
        <v>171</v>
      </c>
      <c r="G418" s="233"/>
      <c r="H418" s="236">
        <v>0.77700000000000002</v>
      </c>
      <c r="I418" s="237"/>
      <c r="J418" s="233"/>
      <c r="K418" s="233"/>
      <c r="L418" s="238"/>
      <c r="M418" s="239"/>
      <c r="N418" s="240"/>
      <c r="O418" s="240"/>
      <c r="P418" s="240"/>
      <c r="Q418" s="240"/>
      <c r="R418" s="240"/>
      <c r="S418" s="240"/>
      <c r="T418" s="241"/>
      <c r="AT418" s="242" t="s">
        <v>168</v>
      </c>
      <c r="AU418" s="242" t="s">
        <v>83</v>
      </c>
      <c r="AV418" s="13" t="s">
        <v>172</v>
      </c>
      <c r="AW418" s="13" t="s">
        <v>34</v>
      </c>
      <c r="AX418" s="13" t="s">
        <v>73</v>
      </c>
      <c r="AY418" s="242" t="s">
        <v>160</v>
      </c>
    </row>
    <row r="419" s="12" customFormat="1">
      <c r="B419" s="221"/>
      <c r="C419" s="222"/>
      <c r="D419" s="212" t="s">
        <v>168</v>
      </c>
      <c r="E419" s="223" t="s">
        <v>19</v>
      </c>
      <c r="F419" s="224" t="s">
        <v>606</v>
      </c>
      <c r="G419" s="222"/>
      <c r="H419" s="225">
        <v>2.323</v>
      </c>
      <c r="I419" s="226"/>
      <c r="J419" s="222"/>
      <c r="K419" s="222"/>
      <c r="L419" s="227"/>
      <c r="M419" s="228"/>
      <c r="N419" s="229"/>
      <c r="O419" s="229"/>
      <c r="P419" s="229"/>
      <c r="Q419" s="229"/>
      <c r="R419" s="229"/>
      <c r="S419" s="229"/>
      <c r="T419" s="230"/>
      <c r="AT419" s="231" t="s">
        <v>168</v>
      </c>
      <c r="AU419" s="231" t="s">
        <v>83</v>
      </c>
      <c r="AV419" s="12" t="s">
        <v>83</v>
      </c>
      <c r="AW419" s="12" t="s">
        <v>34</v>
      </c>
      <c r="AX419" s="12" t="s">
        <v>73</v>
      </c>
      <c r="AY419" s="231" t="s">
        <v>160</v>
      </c>
    </row>
    <row r="420" s="13" customFormat="1">
      <c r="B420" s="232"/>
      <c r="C420" s="233"/>
      <c r="D420" s="212" t="s">
        <v>168</v>
      </c>
      <c r="E420" s="234" t="s">
        <v>19</v>
      </c>
      <c r="F420" s="235" t="s">
        <v>171</v>
      </c>
      <c r="G420" s="233"/>
      <c r="H420" s="236">
        <v>2.323</v>
      </c>
      <c r="I420" s="237"/>
      <c r="J420" s="233"/>
      <c r="K420" s="233"/>
      <c r="L420" s="238"/>
      <c r="M420" s="239"/>
      <c r="N420" s="240"/>
      <c r="O420" s="240"/>
      <c r="P420" s="240"/>
      <c r="Q420" s="240"/>
      <c r="R420" s="240"/>
      <c r="S420" s="240"/>
      <c r="T420" s="241"/>
      <c r="AT420" s="242" t="s">
        <v>168</v>
      </c>
      <c r="AU420" s="242" t="s">
        <v>83</v>
      </c>
      <c r="AV420" s="13" t="s">
        <v>172</v>
      </c>
      <c r="AW420" s="13" t="s">
        <v>34</v>
      </c>
      <c r="AX420" s="13" t="s">
        <v>73</v>
      </c>
      <c r="AY420" s="242" t="s">
        <v>160</v>
      </c>
    </row>
    <row r="421" s="14" customFormat="1">
      <c r="B421" s="243"/>
      <c r="C421" s="244"/>
      <c r="D421" s="212" t="s">
        <v>168</v>
      </c>
      <c r="E421" s="245" t="s">
        <v>19</v>
      </c>
      <c r="F421" s="246" t="s">
        <v>183</v>
      </c>
      <c r="G421" s="244"/>
      <c r="H421" s="247">
        <v>3.1000000000000001</v>
      </c>
      <c r="I421" s="248"/>
      <c r="J421" s="244"/>
      <c r="K421" s="244"/>
      <c r="L421" s="249"/>
      <c r="M421" s="250"/>
      <c r="N421" s="251"/>
      <c r="O421" s="251"/>
      <c r="P421" s="251"/>
      <c r="Q421" s="251"/>
      <c r="R421" s="251"/>
      <c r="S421" s="251"/>
      <c r="T421" s="252"/>
      <c r="AT421" s="253" t="s">
        <v>168</v>
      </c>
      <c r="AU421" s="253" t="s">
        <v>83</v>
      </c>
      <c r="AV421" s="14" t="s">
        <v>166</v>
      </c>
      <c r="AW421" s="14" t="s">
        <v>34</v>
      </c>
      <c r="AX421" s="14" t="s">
        <v>78</v>
      </c>
      <c r="AY421" s="253" t="s">
        <v>160</v>
      </c>
    </row>
    <row r="422" s="1" customFormat="1" ht="16.5" customHeight="1">
      <c r="B422" s="38"/>
      <c r="C422" s="198" t="s">
        <v>607</v>
      </c>
      <c r="D422" s="198" t="s">
        <v>162</v>
      </c>
      <c r="E422" s="199" t="s">
        <v>608</v>
      </c>
      <c r="F422" s="200" t="s">
        <v>609</v>
      </c>
      <c r="G422" s="201" t="s">
        <v>81</v>
      </c>
      <c r="H422" s="202">
        <v>3.1000000000000001</v>
      </c>
      <c r="I422" s="203"/>
      <c r="J422" s="204">
        <f>ROUND(I422*H422,2)</f>
        <v>0</v>
      </c>
      <c r="K422" s="200" t="s">
        <v>165</v>
      </c>
      <c r="L422" s="43"/>
      <c r="M422" s="205" t="s">
        <v>19</v>
      </c>
      <c r="N422" s="206" t="s">
        <v>44</v>
      </c>
      <c r="O422" s="79"/>
      <c r="P422" s="207">
        <f>O422*H422</f>
        <v>0</v>
      </c>
      <c r="Q422" s="207">
        <v>0</v>
      </c>
      <c r="R422" s="207">
        <f>Q422*H422</f>
        <v>0</v>
      </c>
      <c r="S422" s="207">
        <v>0.029000000000000001</v>
      </c>
      <c r="T422" s="208">
        <f>S422*H422</f>
        <v>0.089900000000000008</v>
      </c>
      <c r="AR422" s="17" t="s">
        <v>166</v>
      </c>
      <c r="AT422" s="17" t="s">
        <v>162</v>
      </c>
      <c r="AU422" s="17" t="s">
        <v>83</v>
      </c>
      <c r="AY422" s="17" t="s">
        <v>160</v>
      </c>
      <c r="BE422" s="209">
        <f>IF(N422="základní",J422,0)</f>
        <v>0</v>
      </c>
      <c r="BF422" s="209">
        <f>IF(N422="snížená",J422,0)</f>
        <v>0</v>
      </c>
      <c r="BG422" s="209">
        <f>IF(N422="zákl. přenesená",J422,0)</f>
        <v>0</v>
      </c>
      <c r="BH422" s="209">
        <f>IF(N422="sníž. přenesená",J422,0)</f>
        <v>0</v>
      </c>
      <c r="BI422" s="209">
        <f>IF(N422="nulová",J422,0)</f>
        <v>0</v>
      </c>
      <c r="BJ422" s="17" t="s">
        <v>78</v>
      </c>
      <c r="BK422" s="209">
        <f>ROUND(I422*H422,2)</f>
        <v>0</v>
      </c>
      <c r="BL422" s="17" t="s">
        <v>166</v>
      </c>
      <c r="BM422" s="17" t="s">
        <v>610</v>
      </c>
    </row>
    <row r="423" s="1" customFormat="1" ht="22.5" customHeight="1">
      <c r="B423" s="38"/>
      <c r="C423" s="198" t="s">
        <v>611</v>
      </c>
      <c r="D423" s="198" t="s">
        <v>162</v>
      </c>
      <c r="E423" s="199" t="s">
        <v>612</v>
      </c>
      <c r="F423" s="200" t="s">
        <v>613</v>
      </c>
      <c r="G423" s="201" t="s">
        <v>93</v>
      </c>
      <c r="H423" s="202">
        <v>56.926000000000002</v>
      </c>
      <c r="I423" s="203"/>
      <c r="J423" s="204">
        <f>ROUND(I423*H423,2)</f>
        <v>0</v>
      </c>
      <c r="K423" s="200" t="s">
        <v>165</v>
      </c>
      <c r="L423" s="43"/>
      <c r="M423" s="205" t="s">
        <v>19</v>
      </c>
      <c r="N423" s="206" t="s">
        <v>44</v>
      </c>
      <c r="O423" s="79"/>
      <c r="P423" s="207">
        <f>O423*H423</f>
        <v>0</v>
      </c>
      <c r="Q423" s="207">
        <v>0</v>
      </c>
      <c r="R423" s="207">
        <f>Q423*H423</f>
        <v>0</v>
      </c>
      <c r="S423" s="207">
        <v>0.068000000000000005</v>
      </c>
      <c r="T423" s="208">
        <f>S423*H423</f>
        <v>3.8709680000000004</v>
      </c>
      <c r="AR423" s="17" t="s">
        <v>166</v>
      </c>
      <c r="AT423" s="17" t="s">
        <v>162</v>
      </c>
      <c r="AU423" s="17" t="s">
        <v>83</v>
      </c>
      <c r="AY423" s="17" t="s">
        <v>160</v>
      </c>
      <c r="BE423" s="209">
        <f>IF(N423="základní",J423,0)</f>
        <v>0</v>
      </c>
      <c r="BF423" s="209">
        <f>IF(N423="snížená",J423,0)</f>
        <v>0</v>
      </c>
      <c r="BG423" s="209">
        <f>IF(N423="zákl. přenesená",J423,0)</f>
        <v>0</v>
      </c>
      <c r="BH423" s="209">
        <f>IF(N423="sníž. přenesená",J423,0)</f>
        <v>0</v>
      </c>
      <c r="BI423" s="209">
        <f>IF(N423="nulová",J423,0)</f>
        <v>0</v>
      </c>
      <c r="BJ423" s="17" t="s">
        <v>78</v>
      </c>
      <c r="BK423" s="209">
        <f>ROUND(I423*H423,2)</f>
        <v>0</v>
      </c>
      <c r="BL423" s="17" t="s">
        <v>166</v>
      </c>
      <c r="BM423" s="17" t="s">
        <v>614</v>
      </c>
    </row>
    <row r="424" s="11" customFormat="1">
      <c r="B424" s="210"/>
      <c r="C424" s="211"/>
      <c r="D424" s="212" t="s">
        <v>168</v>
      </c>
      <c r="E424" s="213" t="s">
        <v>19</v>
      </c>
      <c r="F424" s="214" t="s">
        <v>575</v>
      </c>
      <c r="G424" s="211"/>
      <c r="H424" s="213" t="s">
        <v>19</v>
      </c>
      <c r="I424" s="215"/>
      <c r="J424" s="211"/>
      <c r="K424" s="211"/>
      <c r="L424" s="216"/>
      <c r="M424" s="217"/>
      <c r="N424" s="218"/>
      <c r="O424" s="218"/>
      <c r="P424" s="218"/>
      <c r="Q424" s="218"/>
      <c r="R424" s="218"/>
      <c r="S424" s="218"/>
      <c r="T424" s="219"/>
      <c r="AT424" s="220" t="s">
        <v>168</v>
      </c>
      <c r="AU424" s="220" t="s">
        <v>83</v>
      </c>
      <c r="AV424" s="11" t="s">
        <v>78</v>
      </c>
      <c r="AW424" s="11" t="s">
        <v>34</v>
      </c>
      <c r="AX424" s="11" t="s">
        <v>73</v>
      </c>
      <c r="AY424" s="220" t="s">
        <v>160</v>
      </c>
    </row>
    <row r="425" s="12" customFormat="1">
      <c r="B425" s="221"/>
      <c r="C425" s="222"/>
      <c r="D425" s="212" t="s">
        <v>168</v>
      </c>
      <c r="E425" s="223" t="s">
        <v>19</v>
      </c>
      <c r="F425" s="224" t="s">
        <v>615</v>
      </c>
      <c r="G425" s="222"/>
      <c r="H425" s="225">
        <v>19.68</v>
      </c>
      <c r="I425" s="226"/>
      <c r="J425" s="222"/>
      <c r="K425" s="222"/>
      <c r="L425" s="227"/>
      <c r="M425" s="228"/>
      <c r="N425" s="229"/>
      <c r="O425" s="229"/>
      <c r="P425" s="229"/>
      <c r="Q425" s="229"/>
      <c r="R425" s="229"/>
      <c r="S425" s="229"/>
      <c r="T425" s="230"/>
      <c r="AT425" s="231" t="s">
        <v>168</v>
      </c>
      <c r="AU425" s="231" t="s">
        <v>83</v>
      </c>
      <c r="AV425" s="12" t="s">
        <v>83</v>
      </c>
      <c r="AW425" s="12" t="s">
        <v>34</v>
      </c>
      <c r="AX425" s="12" t="s">
        <v>73</v>
      </c>
      <c r="AY425" s="231" t="s">
        <v>160</v>
      </c>
    </row>
    <row r="426" s="13" customFormat="1">
      <c r="B426" s="232"/>
      <c r="C426" s="233"/>
      <c r="D426" s="212" t="s">
        <v>168</v>
      </c>
      <c r="E426" s="234" t="s">
        <v>19</v>
      </c>
      <c r="F426" s="235" t="s">
        <v>171</v>
      </c>
      <c r="G426" s="233"/>
      <c r="H426" s="236">
        <v>19.68</v>
      </c>
      <c r="I426" s="237"/>
      <c r="J426" s="233"/>
      <c r="K426" s="233"/>
      <c r="L426" s="238"/>
      <c r="M426" s="239"/>
      <c r="N426" s="240"/>
      <c r="O426" s="240"/>
      <c r="P426" s="240"/>
      <c r="Q426" s="240"/>
      <c r="R426" s="240"/>
      <c r="S426" s="240"/>
      <c r="T426" s="241"/>
      <c r="AT426" s="242" t="s">
        <v>168</v>
      </c>
      <c r="AU426" s="242" t="s">
        <v>83</v>
      </c>
      <c r="AV426" s="13" t="s">
        <v>172</v>
      </c>
      <c r="AW426" s="13" t="s">
        <v>34</v>
      </c>
      <c r="AX426" s="13" t="s">
        <v>73</v>
      </c>
      <c r="AY426" s="242" t="s">
        <v>160</v>
      </c>
    </row>
    <row r="427" s="11" customFormat="1">
      <c r="B427" s="210"/>
      <c r="C427" s="211"/>
      <c r="D427" s="212" t="s">
        <v>168</v>
      </c>
      <c r="E427" s="213" t="s">
        <v>19</v>
      </c>
      <c r="F427" s="214" t="s">
        <v>577</v>
      </c>
      <c r="G427" s="211"/>
      <c r="H427" s="213" t="s">
        <v>19</v>
      </c>
      <c r="I427" s="215"/>
      <c r="J427" s="211"/>
      <c r="K427" s="211"/>
      <c r="L427" s="216"/>
      <c r="M427" s="217"/>
      <c r="N427" s="218"/>
      <c r="O427" s="218"/>
      <c r="P427" s="218"/>
      <c r="Q427" s="218"/>
      <c r="R427" s="218"/>
      <c r="S427" s="218"/>
      <c r="T427" s="219"/>
      <c r="AT427" s="220" t="s">
        <v>168</v>
      </c>
      <c r="AU427" s="220" t="s">
        <v>83</v>
      </c>
      <c r="AV427" s="11" t="s">
        <v>78</v>
      </c>
      <c r="AW427" s="11" t="s">
        <v>34</v>
      </c>
      <c r="AX427" s="11" t="s">
        <v>73</v>
      </c>
      <c r="AY427" s="220" t="s">
        <v>160</v>
      </c>
    </row>
    <row r="428" s="12" customFormat="1">
      <c r="B428" s="221"/>
      <c r="C428" s="222"/>
      <c r="D428" s="212" t="s">
        <v>168</v>
      </c>
      <c r="E428" s="223" t="s">
        <v>19</v>
      </c>
      <c r="F428" s="224" t="s">
        <v>616</v>
      </c>
      <c r="G428" s="222"/>
      <c r="H428" s="225">
        <v>2.25</v>
      </c>
      <c r="I428" s="226"/>
      <c r="J428" s="222"/>
      <c r="K428" s="222"/>
      <c r="L428" s="227"/>
      <c r="M428" s="228"/>
      <c r="N428" s="229"/>
      <c r="O428" s="229"/>
      <c r="P428" s="229"/>
      <c r="Q428" s="229"/>
      <c r="R428" s="229"/>
      <c r="S428" s="229"/>
      <c r="T428" s="230"/>
      <c r="AT428" s="231" t="s">
        <v>168</v>
      </c>
      <c r="AU428" s="231" t="s">
        <v>83</v>
      </c>
      <c r="AV428" s="12" t="s">
        <v>83</v>
      </c>
      <c r="AW428" s="12" t="s">
        <v>34</v>
      </c>
      <c r="AX428" s="12" t="s">
        <v>73</v>
      </c>
      <c r="AY428" s="231" t="s">
        <v>160</v>
      </c>
    </row>
    <row r="429" s="12" customFormat="1">
      <c r="B429" s="221"/>
      <c r="C429" s="222"/>
      <c r="D429" s="212" t="s">
        <v>168</v>
      </c>
      <c r="E429" s="223" t="s">
        <v>19</v>
      </c>
      <c r="F429" s="224" t="s">
        <v>617</v>
      </c>
      <c r="G429" s="222"/>
      <c r="H429" s="225">
        <v>15.775</v>
      </c>
      <c r="I429" s="226"/>
      <c r="J429" s="222"/>
      <c r="K429" s="222"/>
      <c r="L429" s="227"/>
      <c r="M429" s="228"/>
      <c r="N429" s="229"/>
      <c r="O429" s="229"/>
      <c r="P429" s="229"/>
      <c r="Q429" s="229"/>
      <c r="R429" s="229"/>
      <c r="S429" s="229"/>
      <c r="T429" s="230"/>
      <c r="AT429" s="231" t="s">
        <v>168</v>
      </c>
      <c r="AU429" s="231" t="s">
        <v>83</v>
      </c>
      <c r="AV429" s="12" t="s">
        <v>83</v>
      </c>
      <c r="AW429" s="12" t="s">
        <v>34</v>
      </c>
      <c r="AX429" s="12" t="s">
        <v>73</v>
      </c>
      <c r="AY429" s="231" t="s">
        <v>160</v>
      </c>
    </row>
    <row r="430" s="12" customFormat="1">
      <c r="B430" s="221"/>
      <c r="C430" s="222"/>
      <c r="D430" s="212" t="s">
        <v>168</v>
      </c>
      <c r="E430" s="223" t="s">
        <v>19</v>
      </c>
      <c r="F430" s="224" t="s">
        <v>618</v>
      </c>
      <c r="G430" s="222"/>
      <c r="H430" s="225">
        <v>19.221</v>
      </c>
      <c r="I430" s="226"/>
      <c r="J430" s="222"/>
      <c r="K430" s="222"/>
      <c r="L430" s="227"/>
      <c r="M430" s="228"/>
      <c r="N430" s="229"/>
      <c r="O430" s="229"/>
      <c r="P430" s="229"/>
      <c r="Q430" s="229"/>
      <c r="R430" s="229"/>
      <c r="S430" s="229"/>
      <c r="T430" s="230"/>
      <c r="AT430" s="231" t="s">
        <v>168</v>
      </c>
      <c r="AU430" s="231" t="s">
        <v>83</v>
      </c>
      <c r="AV430" s="12" t="s">
        <v>83</v>
      </c>
      <c r="AW430" s="12" t="s">
        <v>34</v>
      </c>
      <c r="AX430" s="12" t="s">
        <v>73</v>
      </c>
      <c r="AY430" s="231" t="s">
        <v>160</v>
      </c>
    </row>
    <row r="431" s="13" customFormat="1">
      <c r="B431" s="232"/>
      <c r="C431" s="233"/>
      <c r="D431" s="212" t="s">
        <v>168</v>
      </c>
      <c r="E431" s="234" t="s">
        <v>19</v>
      </c>
      <c r="F431" s="235" t="s">
        <v>171</v>
      </c>
      <c r="G431" s="233"/>
      <c r="H431" s="236">
        <v>37.246000000000002</v>
      </c>
      <c r="I431" s="237"/>
      <c r="J431" s="233"/>
      <c r="K431" s="233"/>
      <c r="L431" s="238"/>
      <c r="M431" s="239"/>
      <c r="N431" s="240"/>
      <c r="O431" s="240"/>
      <c r="P431" s="240"/>
      <c r="Q431" s="240"/>
      <c r="R431" s="240"/>
      <c r="S431" s="240"/>
      <c r="T431" s="241"/>
      <c r="AT431" s="242" t="s">
        <v>168</v>
      </c>
      <c r="AU431" s="242" t="s">
        <v>83</v>
      </c>
      <c r="AV431" s="13" t="s">
        <v>172</v>
      </c>
      <c r="AW431" s="13" t="s">
        <v>34</v>
      </c>
      <c r="AX431" s="13" t="s">
        <v>73</v>
      </c>
      <c r="AY431" s="242" t="s">
        <v>160</v>
      </c>
    </row>
    <row r="432" s="14" customFormat="1">
      <c r="B432" s="243"/>
      <c r="C432" s="244"/>
      <c r="D432" s="212" t="s">
        <v>168</v>
      </c>
      <c r="E432" s="245" t="s">
        <v>19</v>
      </c>
      <c r="F432" s="246" t="s">
        <v>183</v>
      </c>
      <c r="G432" s="244"/>
      <c r="H432" s="247">
        <v>56.926000000000002</v>
      </c>
      <c r="I432" s="248"/>
      <c r="J432" s="244"/>
      <c r="K432" s="244"/>
      <c r="L432" s="249"/>
      <c r="M432" s="250"/>
      <c r="N432" s="251"/>
      <c r="O432" s="251"/>
      <c r="P432" s="251"/>
      <c r="Q432" s="251"/>
      <c r="R432" s="251"/>
      <c r="S432" s="251"/>
      <c r="T432" s="252"/>
      <c r="AT432" s="253" t="s">
        <v>168</v>
      </c>
      <c r="AU432" s="253" t="s">
        <v>83</v>
      </c>
      <c r="AV432" s="14" t="s">
        <v>166</v>
      </c>
      <c r="AW432" s="14" t="s">
        <v>34</v>
      </c>
      <c r="AX432" s="14" t="s">
        <v>78</v>
      </c>
      <c r="AY432" s="253" t="s">
        <v>160</v>
      </c>
    </row>
    <row r="433" s="1" customFormat="1" ht="16.5" customHeight="1">
      <c r="B433" s="38"/>
      <c r="C433" s="198" t="s">
        <v>619</v>
      </c>
      <c r="D433" s="198" t="s">
        <v>162</v>
      </c>
      <c r="E433" s="199" t="s">
        <v>620</v>
      </c>
      <c r="F433" s="200" t="s">
        <v>621</v>
      </c>
      <c r="G433" s="201" t="s">
        <v>267</v>
      </c>
      <c r="H433" s="202">
        <v>8</v>
      </c>
      <c r="I433" s="203"/>
      <c r="J433" s="204">
        <f>ROUND(I433*H433,2)</f>
        <v>0</v>
      </c>
      <c r="K433" s="200" t="s">
        <v>19</v>
      </c>
      <c r="L433" s="43"/>
      <c r="M433" s="205" t="s">
        <v>19</v>
      </c>
      <c r="N433" s="206" t="s">
        <v>44</v>
      </c>
      <c r="O433" s="79"/>
      <c r="P433" s="207">
        <f>O433*H433</f>
        <v>0</v>
      </c>
      <c r="Q433" s="207">
        <v>0</v>
      </c>
      <c r="R433" s="207">
        <f>Q433*H433</f>
        <v>0</v>
      </c>
      <c r="S433" s="207">
        <v>0</v>
      </c>
      <c r="T433" s="208">
        <f>S433*H433</f>
        <v>0</v>
      </c>
      <c r="AR433" s="17" t="s">
        <v>166</v>
      </c>
      <c r="AT433" s="17" t="s">
        <v>162</v>
      </c>
      <c r="AU433" s="17" t="s">
        <v>83</v>
      </c>
      <c r="AY433" s="17" t="s">
        <v>160</v>
      </c>
      <c r="BE433" s="209">
        <f>IF(N433="základní",J433,0)</f>
        <v>0</v>
      </c>
      <c r="BF433" s="209">
        <f>IF(N433="snížená",J433,0)</f>
        <v>0</v>
      </c>
      <c r="BG433" s="209">
        <f>IF(N433="zákl. přenesená",J433,0)</f>
        <v>0</v>
      </c>
      <c r="BH433" s="209">
        <f>IF(N433="sníž. přenesená",J433,0)</f>
        <v>0</v>
      </c>
      <c r="BI433" s="209">
        <f>IF(N433="nulová",J433,0)</f>
        <v>0</v>
      </c>
      <c r="BJ433" s="17" t="s">
        <v>78</v>
      </c>
      <c r="BK433" s="209">
        <f>ROUND(I433*H433,2)</f>
        <v>0</v>
      </c>
      <c r="BL433" s="17" t="s">
        <v>166</v>
      </c>
      <c r="BM433" s="17" t="s">
        <v>622</v>
      </c>
    </row>
    <row r="434" s="12" customFormat="1">
      <c r="B434" s="221"/>
      <c r="C434" s="222"/>
      <c r="D434" s="212" t="s">
        <v>168</v>
      </c>
      <c r="E434" s="223" t="s">
        <v>19</v>
      </c>
      <c r="F434" s="224" t="s">
        <v>623</v>
      </c>
      <c r="G434" s="222"/>
      <c r="H434" s="225">
        <v>4</v>
      </c>
      <c r="I434" s="226"/>
      <c r="J434" s="222"/>
      <c r="K434" s="222"/>
      <c r="L434" s="227"/>
      <c r="M434" s="228"/>
      <c r="N434" s="229"/>
      <c r="O434" s="229"/>
      <c r="P434" s="229"/>
      <c r="Q434" s="229"/>
      <c r="R434" s="229"/>
      <c r="S434" s="229"/>
      <c r="T434" s="230"/>
      <c r="AT434" s="231" t="s">
        <v>168</v>
      </c>
      <c r="AU434" s="231" t="s">
        <v>83</v>
      </c>
      <c r="AV434" s="12" t="s">
        <v>83</v>
      </c>
      <c r="AW434" s="12" t="s">
        <v>34</v>
      </c>
      <c r="AX434" s="12" t="s">
        <v>73</v>
      </c>
      <c r="AY434" s="231" t="s">
        <v>160</v>
      </c>
    </row>
    <row r="435" s="12" customFormat="1">
      <c r="B435" s="221"/>
      <c r="C435" s="222"/>
      <c r="D435" s="212" t="s">
        <v>168</v>
      </c>
      <c r="E435" s="223" t="s">
        <v>19</v>
      </c>
      <c r="F435" s="224" t="s">
        <v>624</v>
      </c>
      <c r="G435" s="222"/>
      <c r="H435" s="225">
        <v>4</v>
      </c>
      <c r="I435" s="226"/>
      <c r="J435" s="222"/>
      <c r="K435" s="222"/>
      <c r="L435" s="227"/>
      <c r="M435" s="228"/>
      <c r="N435" s="229"/>
      <c r="O435" s="229"/>
      <c r="P435" s="229"/>
      <c r="Q435" s="229"/>
      <c r="R435" s="229"/>
      <c r="S435" s="229"/>
      <c r="T435" s="230"/>
      <c r="AT435" s="231" t="s">
        <v>168</v>
      </c>
      <c r="AU435" s="231" t="s">
        <v>83</v>
      </c>
      <c r="AV435" s="12" t="s">
        <v>83</v>
      </c>
      <c r="AW435" s="12" t="s">
        <v>34</v>
      </c>
      <c r="AX435" s="12" t="s">
        <v>73</v>
      </c>
      <c r="AY435" s="231" t="s">
        <v>160</v>
      </c>
    </row>
    <row r="436" s="14" customFormat="1">
      <c r="B436" s="243"/>
      <c r="C436" s="244"/>
      <c r="D436" s="212" t="s">
        <v>168</v>
      </c>
      <c r="E436" s="245" t="s">
        <v>19</v>
      </c>
      <c r="F436" s="246" t="s">
        <v>183</v>
      </c>
      <c r="G436" s="244"/>
      <c r="H436" s="247">
        <v>8</v>
      </c>
      <c r="I436" s="248"/>
      <c r="J436" s="244"/>
      <c r="K436" s="244"/>
      <c r="L436" s="249"/>
      <c r="M436" s="250"/>
      <c r="N436" s="251"/>
      <c r="O436" s="251"/>
      <c r="P436" s="251"/>
      <c r="Q436" s="251"/>
      <c r="R436" s="251"/>
      <c r="S436" s="251"/>
      <c r="T436" s="252"/>
      <c r="AT436" s="253" t="s">
        <v>168</v>
      </c>
      <c r="AU436" s="253" t="s">
        <v>83</v>
      </c>
      <c r="AV436" s="14" t="s">
        <v>166</v>
      </c>
      <c r="AW436" s="14" t="s">
        <v>34</v>
      </c>
      <c r="AX436" s="14" t="s">
        <v>78</v>
      </c>
      <c r="AY436" s="253" t="s">
        <v>160</v>
      </c>
    </row>
    <row r="437" s="1" customFormat="1" ht="16.5" customHeight="1">
      <c r="B437" s="38"/>
      <c r="C437" s="198" t="s">
        <v>625</v>
      </c>
      <c r="D437" s="198" t="s">
        <v>162</v>
      </c>
      <c r="E437" s="199" t="s">
        <v>626</v>
      </c>
      <c r="F437" s="200" t="s">
        <v>627</v>
      </c>
      <c r="G437" s="201" t="s">
        <v>81</v>
      </c>
      <c r="H437" s="202">
        <v>0.40200000000000002</v>
      </c>
      <c r="I437" s="203"/>
      <c r="J437" s="204">
        <f>ROUND(I437*H437,2)</f>
        <v>0</v>
      </c>
      <c r="K437" s="200" t="s">
        <v>165</v>
      </c>
      <c r="L437" s="43"/>
      <c r="M437" s="205" t="s">
        <v>19</v>
      </c>
      <c r="N437" s="206" t="s">
        <v>44</v>
      </c>
      <c r="O437" s="79"/>
      <c r="P437" s="207">
        <f>O437*H437</f>
        <v>0</v>
      </c>
      <c r="Q437" s="207">
        <v>0</v>
      </c>
      <c r="R437" s="207">
        <f>Q437*H437</f>
        <v>0</v>
      </c>
      <c r="S437" s="207">
        <v>1.8</v>
      </c>
      <c r="T437" s="208">
        <f>S437*H437</f>
        <v>0.72360000000000002</v>
      </c>
      <c r="AR437" s="17" t="s">
        <v>166</v>
      </c>
      <c r="AT437" s="17" t="s">
        <v>162</v>
      </c>
      <c r="AU437" s="17" t="s">
        <v>83</v>
      </c>
      <c r="AY437" s="17" t="s">
        <v>160</v>
      </c>
      <c r="BE437" s="209">
        <f>IF(N437="základní",J437,0)</f>
        <v>0</v>
      </c>
      <c r="BF437" s="209">
        <f>IF(N437="snížená",J437,0)</f>
        <v>0</v>
      </c>
      <c r="BG437" s="209">
        <f>IF(N437="zákl. přenesená",J437,0)</f>
        <v>0</v>
      </c>
      <c r="BH437" s="209">
        <f>IF(N437="sníž. přenesená",J437,0)</f>
        <v>0</v>
      </c>
      <c r="BI437" s="209">
        <f>IF(N437="nulová",J437,0)</f>
        <v>0</v>
      </c>
      <c r="BJ437" s="17" t="s">
        <v>78</v>
      </c>
      <c r="BK437" s="209">
        <f>ROUND(I437*H437,2)</f>
        <v>0</v>
      </c>
      <c r="BL437" s="17" t="s">
        <v>166</v>
      </c>
      <c r="BM437" s="17" t="s">
        <v>628</v>
      </c>
    </row>
    <row r="438" s="11" customFormat="1">
      <c r="B438" s="210"/>
      <c r="C438" s="211"/>
      <c r="D438" s="212" t="s">
        <v>168</v>
      </c>
      <c r="E438" s="213" t="s">
        <v>19</v>
      </c>
      <c r="F438" s="214" t="s">
        <v>629</v>
      </c>
      <c r="G438" s="211"/>
      <c r="H438" s="213" t="s">
        <v>19</v>
      </c>
      <c r="I438" s="215"/>
      <c r="J438" s="211"/>
      <c r="K438" s="211"/>
      <c r="L438" s="216"/>
      <c r="M438" s="217"/>
      <c r="N438" s="218"/>
      <c r="O438" s="218"/>
      <c r="P438" s="218"/>
      <c r="Q438" s="218"/>
      <c r="R438" s="218"/>
      <c r="S438" s="218"/>
      <c r="T438" s="219"/>
      <c r="AT438" s="220" t="s">
        <v>168</v>
      </c>
      <c r="AU438" s="220" t="s">
        <v>83</v>
      </c>
      <c r="AV438" s="11" t="s">
        <v>78</v>
      </c>
      <c r="AW438" s="11" t="s">
        <v>34</v>
      </c>
      <c r="AX438" s="11" t="s">
        <v>73</v>
      </c>
      <c r="AY438" s="220" t="s">
        <v>160</v>
      </c>
    </row>
    <row r="439" s="12" customFormat="1">
      <c r="B439" s="221"/>
      <c r="C439" s="222"/>
      <c r="D439" s="212" t="s">
        <v>168</v>
      </c>
      <c r="E439" s="223" t="s">
        <v>19</v>
      </c>
      <c r="F439" s="224" t="s">
        <v>630</v>
      </c>
      <c r="G439" s="222"/>
      <c r="H439" s="225">
        <v>0.40200000000000002</v>
      </c>
      <c r="I439" s="226"/>
      <c r="J439" s="222"/>
      <c r="K439" s="222"/>
      <c r="L439" s="227"/>
      <c r="M439" s="228"/>
      <c r="N439" s="229"/>
      <c r="O439" s="229"/>
      <c r="P439" s="229"/>
      <c r="Q439" s="229"/>
      <c r="R439" s="229"/>
      <c r="S439" s="229"/>
      <c r="T439" s="230"/>
      <c r="AT439" s="231" t="s">
        <v>168</v>
      </c>
      <c r="AU439" s="231" t="s">
        <v>83</v>
      </c>
      <c r="AV439" s="12" t="s">
        <v>83</v>
      </c>
      <c r="AW439" s="12" t="s">
        <v>34</v>
      </c>
      <c r="AX439" s="12" t="s">
        <v>73</v>
      </c>
      <c r="AY439" s="231" t="s">
        <v>160</v>
      </c>
    </row>
    <row r="440" s="14" customFormat="1">
      <c r="B440" s="243"/>
      <c r="C440" s="244"/>
      <c r="D440" s="212" t="s">
        <v>168</v>
      </c>
      <c r="E440" s="245" t="s">
        <v>19</v>
      </c>
      <c r="F440" s="246" t="s">
        <v>183</v>
      </c>
      <c r="G440" s="244"/>
      <c r="H440" s="247">
        <v>0.40200000000000002</v>
      </c>
      <c r="I440" s="248"/>
      <c r="J440" s="244"/>
      <c r="K440" s="244"/>
      <c r="L440" s="249"/>
      <c r="M440" s="250"/>
      <c r="N440" s="251"/>
      <c r="O440" s="251"/>
      <c r="P440" s="251"/>
      <c r="Q440" s="251"/>
      <c r="R440" s="251"/>
      <c r="S440" s="251"/>
      <c r="T440" s="252"/>
      <c r="AT440" s="253" t="s">
        <v>168</v>
      </c>
      <c r="AU440" s="253" t="s">
        <v>83</v>
      </c>
      <c r="AV440" s="14" t="s">
        <v>166</v>
      </c>
      <c r="AW440" s="14" t="s">
        <v>34</v>
      </c>
      <c r="AX440" s="14" t="s">
        <v>78</v>
      </c>
      <c r="AY440" s="253" t="s">
        <v>160</v>
      </c>
    </row>
    <row r="441" s="1" customFormat="1" ht="22.5" customHeight="1">
      <c r="B441" s="38"/>
      <c r="C441" s="198" t="s">
        <v>631</v>
      </c>
      <c r="D441" s="198" t="s">
        <v>162</v>
      </c>
      <c r="E441" s="199" t="s">
        <v>632</v>
      </c>
      <c r="F441" s="200" t="s">
        <v>633</v>
      </c>
      <c r="G441" s="201" t="s">
        <v>267</v>
      </c>
      <c r="H441" s="202">
        <v>3</v>
      </c>
      <c r="I441" s="203"/>
      <c r="J441" s="204">
        <f>ROUND(I441*H441,2)</f>
        <v>0</v>
      </c>
      <c r="K441" s="200" t="s">
        <v>165</v>
      </c>
      <c r="L441" s="43"/>
      <c r="M441" s="205" t="s">
        <v>19</v>
      </c>
      <c r="N441" s="206" t="s">
        <v>44</v>
      </c>
      <c r="O441" s="79"/>
      <c r="P441" s="207">
        <f>O441*H441</f>
        <v>0</v>
      </c>
      <c r="Q441" s="207">
        <v>0</v>
      </c>
      <c r="R441" s="207">
        <f>Q441*H441</f>
        <v>0</v>
      </c>
      <c r="S441" s="207">
        <v>0.031</v>
      </c>
      <c r="T441" s="208">
        <f>S441*H441</f>
        <v>0.092999999999999999</v>
      </c>
      <c r="AR441" s="17" t="s">
        <v>166</v>
      </c>
      <c r="AT441" s="17" t="s">
        <v>162</v>
      </c>
      <c r="AU441" s="17" t="s">
        <v>83</v>
      </c>
      <c r="AY441" s="17" t="s">
        <v>160</v>
      </c>
      <c r="BE441" s="209">
        <f>IF(N441="základní",J441,0)</f>
        <v>0</v>
      </c>
      <c r="BF441" s="209">
        <f>IF(N441="snížená",J441,0)</f>
        <v>0</v>
      </c>
      <c r="BG441" s="209">
        <f>IF(N441="zákl. přenesená",J441,0)</f>
        <v>0</v>
      </c>
      <c r="BH441" s="209">
        <f>IF(N441="sníž. přenesená",J441,0)</f>
        <v>0</v>
      </c>
      <c r="BI441" s="209">
        <f>IF(N441="nulová",J441,0)</f>
        <v>0</v>
      </c>
      <c r="BJ441" s="17" t="s">
        <v>78</v>
      </c>
      <c r="BK441" s="209">
        <f>ROUND(I441*H441,2)</f>
        <v>0</v>
      </c>
      <c r="BL441" s="17" t="s">
        <v>166</v>
      </c>
      <c r="BM441" s="17" t="s">
        <v>634</v>
      </c>
    </row>
    <row r="442" s="12" customFormat="1">
      <c r="B442" s="221"/>
      <c r="C442" s="222"/>
      <c r="D442" s="212" t="s">
        <v>168</v>
      </c>
      <c r="E442" s="223" t="s">
        <v>19</v>
      </c>
      <c r="F442" s="224" t="s">
        <v>312</v>
      </c>
      <c r="G442" s="222"/>
      <c r="H442" s="225">
        <v>2</v>
      </c>
      <c r="I442" s="226"/>
      <c r="J442" s="222"/>
      <c r="K442" s="222"/>
      <c r="L442" s="227"/>
      <c r="M442" s="228"/>
      <c r="N442" s="229"/>
      <c r="O442" s="229"/>
      <c r="P442" s="229"/>
      <c r="Q442" s="229"/>
      <c r="R442" s="229"/>
      <c r="S442" s="229"/>
      <c r="T442" s="230"/>
      <c r="AT442" s="231" t="s">
        <v>168</v>
      </c>
      <c r="AU442" s="231" t="s">
        <v>83</v>
      </c>
      <c r="AV442" s="12" t="s">
        <v>83</v>
      </c>
      <c r="AW442" s="12" t="s">
        <v>34</v>
      </c>
      <c r="AX442" s="12" t="s">
        <v>73</v>
      </c>
      <c r="AY442" s="231" t="s">
        <v>160</v>
      </c>
    </row>
    <row r="443" s="12" customFormat="1">
      <c r="B443" s="221"/>
      <c r="C443" s="222"/>
      <c r="D443" s="212" t="s">
        <v>168</v>
      </c>
      <c r="E443" s="223" t="s">
        <v>19</v>
      </c>
      <c r="F443" s="224" t="s">
        <v>635</v>
      </c>
      <c r="G443" s="222"/>
      <c r="H443" s="225">
        <v>1</v>
      </c>
      <c r="I443" s="226"/>
      <c r="J443" s="222"/>
      <c r="K443" s="222"/>
      <c r="L443" s="227"/>
      <c r="M443" s="228"/>
      <c r="N443" s="229"/>
      <c r="O443" s="229"/>
      <c r="P443" s="229"/>
      <c r="Q443" s="229"/>
      <c r="R443" s="229"/>
      <c r="S443" s="229"/>
      <c r="T443" s="230"/>
      <c r="AT443" s="231" t="s">
        <v>168</v>
      </c>
      <c r="AU443" s="231" t="s">
        <v>83</v>
      </c>
      <c r="AV443" s="12" t="s">
        <v>83</v>
      </c>
      <c r="AW443" s="12" t="s">
        <v>34</v>
      </c>
      <c r="AX443" s="12" t="s">
        <v>73</v>
      </c>
      <c r="AY443" s="231" t="s">
        <v>160</v>
      </c>
    </row>
    <row r="444" s="14" customFormat="1">
      <c r="B444" s="243"/>
      <c r="C444" s="244"/>
      <c r="D444" s="212" t="s">
        <v>168</v>
      </c>
      <c r="E444" s="245" t="s">
        <v>19</v>
      </c>
      <c r="F444" s="246" t="s">
        <v>183</v>
      </c>
      <c r="G444" s="244"/>
      <c r="H444" s="247">
        <v>3</v>
      </c>
      <c r="I444" s="248"/>
      <c r="J444" s="244"/>
      <c r="K444" s="244"/>
      <c r="L444" s="249"/>
      <c r="M444" s="250"/>
      <c r="N444" s="251"/>
      <c r="O444" s="251"/>
      <c r="P444" s="251"/>
      <c r="Q444" s="251"/>
      <c r="R444" s="251"/>
      <c r="S444" s="251"/>
      <c r="T444" s="252"/>
      <c r="AT444" s="253" t="s">
        <v>168</v>
      </c>
      <c r="AU444" s="253" t="s">
        <v>83</v>
      </c>
      <c r="AV444" s="14" t="s">
        <v>166</v>
      </c>
      <c r="AW444" s="14" t="s">
        <v>34</v>
      </c>
      <c r="AX444" s="14" t="s">
        <v>78</v>
      </c>
      <c r="AY444" s="253" t="s">
        <v>160</v>
      </c>
    </row>
    <row r="445" s="1" customFormat="1" ht="22.5" customHeight="1">
      <c r="B445" s="38"/>
      <c r="C445" s="198" t="s">
        <v>636</v>
      </c>
      <c r="D445" s="198" t="s">
        <v>162</v>
      </c>
      <c r="E445" s="199" t="s">
        <v>637</v>
      </c>
      <c r="F445" s="200" t="s">
        <v>638</v>
      </c>
      <c r="G445" s="201" t="s">
        <v>267</v>
      </c>
      <c r="H445" s="202">
        <v>1</v>
      </c>
      <c r="I445" s="203"/>
      <c r="J445" s="204">
        <f>ROUND(I445*H445,2)</f>
        <v>0</v>
      </c>
      <c r="K445" s="200" t="s">
        <v>165</v>
      </c>
      <c r="L445" s="43"/>
      <c r="M445" s="205" t="s">
        <v>19</v>
      </c>
      <c r="N445" s="206" t="s">
        <v>44</v>
      </c>
      <c r="O445" s="79"/>
      <c r="P445" s="207">
        <f>O445*H445</f>
        <v>0</v>
      </c>
      <c r="Q445" s="207">
        <v>0</v>
      </c>
      <c r="R445" s="207">
        <f>Q445*H445</f>
        <v>0</v>
      </c>
      <c r="S445" s="207">
        <v>0.0040000000000000001</v>
      </c>
      <c r="T445" s="208">
        <f>S445*H445</f>
        <v>0.0040000000000000001</v>
      </c>
      <c r="AR445" s="17" t="s">
        <v>166</v>
      </c>
      <c r="AT445" s="17" t="s">
        <v>162</v>
      </c>
      <c r="AU445" s="17" t="s">
        <v>83</v>
      </c>
      <c r="AY445" s="17" t="s">
        <v>160</v>
      </c>
      <c r="BE445" s="209">
        <f>IF(N445="základní",J445,0)</f>
        <v>0</v>
      </c>
      <c r="BF445" s="209">
        <f>IF(N445="snížená",J445,0)</f>
        <v>0</v>
      </c>
      <c r="BG445" s="209">
        <f>IF(N445="zákl. přenesená",J445,0)</f>
        <v>0</v>
      </c>
      <c r="BH445" s="209">
        <f>IF(N445="sníž. přenesená",J445,0)</f>
        <v>0</v>
      </c>
      <c r="BI445" s="209">
        <f>IF(N445="nulová",J445,0)</f>
        <v>0</v>
      </c>
      <c r="BJ445" s="17" t="s">
        <v>78</v>
      </c>
      <c r="BK445" s="209">
        <f>ROUND(I445*H445,2)</f>
        <v>0</v>
      </c>
      <c r="BL445" s="17" t="s">
        <v>166</v>
      </c>
      <c r="BM445" s="17" t="s">
        <v>639</v>
      </c>
    </row>
    <row r="446" s="12" customFormat="1">
      <c r="B446" s="221"/>
      <c r="C446" s="222"/>
      <c r="D446" s="212" t="s">
        <v>168</v>
      </c>
      <c r="E446" s="223" t="s">
        <v>19</v>
      </c>
      <c r="F446" s="224" t="s">
        <v>640</v>
      </c>
      <c r="G446" s="222"/>
      <c r="H446" s="225">
        <v>1</v>
      </c>
      <c r="I446" s="226"/>
      <c r="J446" s="222"/>
      <c r="K446" s="222"/>
      <c r="L446" s="227"/>
      <c r="M446" s="228"/>
      <c r="N446" s="229"/>
      <c r="O446" s="229"/>
      <c r="P446" s="229"/>
      <c r="Q446" s="229"/>
      <c r="R446" s="229"/>
      <c r="S446" s="229"/>
      <c r="T446" s="230"/>
      <c r="AT446" s="231" t="s">
        <v>168</v>
      </c>
      <c r="AU446" s="231" t="s">
        <v>83</v>
      </c>
      <c r="AV446" s="12" t="s">
        <v>83</v>
      </c>
      <c r="AW446" s="12" t="s">
        <v>34</v>
      </c>
      <c r="AX446" s="12" t="s">
        <v>78</v>
      </c>
      <c r="AY446" s="231" t="s">
        <v>160</v>
      </c>
    </row>
    <row r="447" s="1" customFormat="1" ht="22.5" customHeight="1">
      <c r="B447" s="38"/>
      <c r="C447" s="198" t="s">
        <v>641</v>
      </c>
      <c r="D447" s="198" t="s">
        <v>162</v>
      </c>
      <c r="E447" s="199" t="s">
        <v>642</v>
      </c>
      <c r="F447" s="200" t="s">
        <v>643</v>
      </c>
      <c r="G447" s="201" t="s">
        <v>267</v>
      </c>
      <c r="H447" s="202">
        <v>1</v>
      </c>
      <c r="I447" s="203"/>
      <c r="J447" s="204">
        <f>ROUND(I447*H447,2)</f>
        <v>0</v>
      </c>
      <c r="K447" s="200" t="s">
        <v>165</v>
      </c>
      <c r="L447" s="43"/>
      <c r="M447" s="205" t="s">
        <v>19</v>
      </c>
      <c r="N447" s="206" t="s">
        <v>44</v>
      </c>
      <c r="O447" s="79"/>
      <c r="P447" s="207">
        <f>O447*H447</f>
        <v>0</v>
      </c>
      <c r="Q447" s="207">
        <v>0</v>
      </c>
      <c r="R447" s="207">
        <f>Q447*H447</f>
        <v>0</v>
      </c>
      <c r="S447" s="207">
        <v>0.52300000000000002</v>
      </c>
      <c r="T447" s="208">
        <f>S447*H447</f>
        <v>0.52300000000000002</v>
      </c>
      <c r="AR447" s="17" t="s">
        <v>166</v>
      </c>
      <c r="AT447" s="17" t="s">
        <v>162</v>
      </c>
      <c r="AU447" s="17" t="s">
        <v>83</v>
      </c>
      <c r="AY447" s="17" t="s">
        <v>160</v>
      </c>
      <c r="BE447" s="209">
        <f>IF(N447="základní",J447,0)</f>
        <v>0</v>
      </c>
      <c r="BF447" s="209">
        <f>IF(N447="snížená",J447,0)</f>
        <v>0</v>
      </c>
      <c r="BG447" s="209">
        <f>IF(N447="zákl. přenesená",J447,0)</f>
        <v>0</v>
      </c>
      <c r="BH447" s="209">
        <f>IF(N447="sníž. přenesená",J447,0)</f>
        <v>0</v>
      </c>
      <c r="BI447" s="209">
        <f>IF(N447="nulová",J447,0)</f>
        <v>0</v>
      </c>
      <c r="BJ447" s="17" t="s">
        <v>78</v>
      </c>
      <c r="BK447" s="209">
        <f>ROUND(I447*H447,2)</f>
        <v>0</v>
      </c>
      <c r="BL447" s="17" t="s">
        <v>166</v>
      </c>
      <c r="BM447" s="17" t="s">
        <v>644</v>
      </c>
    </row>
    <row r="448" s="12" customFormat="1">
      <c r="B448" s="221"/>
      <c r="C448" s="222"/>
      <c r="D448" s="212" t="s">
        <v>168</v>
      </c>
      <c r="E448" s="223" t="s">
        <v>19</v>
      </c>
      <c r="F448" s="224" t="s">
        <v>645</v>
      </c>
      <c r="G448" s="222"/>
      <c r="H448" s="225">
        <v>1</v>
      </c>
      <c r="I448" s="226"/>
      <c r="J448" s="222"/>
      <c r="K448" s="222"/>
      <c r="L448" s="227"/>
      <c r="M448" s="228"/>
      <c r="N448" s="229"/>
      <c r="O448" s="229"/>
      <c r="P448" s="229"/>
      <c r="Q448" s="229"/>
      <c r="R448" s="229"/>
      <c r="S448" s="229"/>
      <c r="T448" s="230"/>
      <c r="AT448" s="231" t="s">
        <v>168</v>
      </c>
      <c r="AU448" s="231" t="s">
        <v>83</v>
      </c>
      <c r="AV448" s="12" t="s">
        <v>83</v>
      </c>
      <c r="AW448" s="12" t="s">
        <v>34</v>
      </c>
      <c r="AX448" s="12" t="s">
        <v>78</v>
      </c>
      <c r="AY448" s="231" t="s">
        <v>160</v>
      </c>
    </row>
    <row r="449" s="1" customFormat="1" ht="16.5" customHeight="1">
      <c r="B449" s="38"/>
      <c r="C449" s="198" t="s">
        <v>646</v>
      </c>
      <c r="D449" s="198" t="s">
        <v>162</v>
      </c>
      <c r="E449" s="199" t="s">
        <v>647</v>
      </c>
      <c r="F449" s="200" t="s">
        <v>648</v>
      </c>
      <c r="G449" s="201" t="s">
        <v>267</v>
      </c>
      <c r="H449" s="202">
        <v>3</v>
      </c>
      <c r="I449" s="203"/>
      <c r="J449" s="204">
        <f>ROUND(I449*H449,2)</f>
        <v>0</v>
      </c>
      <c r="K449" s="200" t="s">
        <v>165</v>
      </c>
      <c r="L449" s="43"/>
      <c r="M449" s="205" t="s">
        <v>19</v>
      </c>
      <c r="N449" s="206" t="s">
        <v>44</v>
      </c>
      <c r="O449" s="79"/>
      <c r="P449" s="207">
        <f>O449*H449</f>
        <v>0</v>
      </c>
      <c r="Q449" s="207">
        <v>0</v>
      </c>
      <c r="R449" s="207">
        <f>Q449*H449</f>
        <v>0</v>
      </c>
      <c r="S449" s="207">
        <v>0.024</v>
      </c>
      <c r="T449" s="208">
        <f>S449*H449</f>
        <v>0.072000000000000008</v>
      </c>
      <c r="AR449" s="17" t="s">
        <v>166</v>
      </c>
      <c r="AT449" s="17" t="s">
        <v>162</v>
      </c>
      <c r="AU449" s="17" t="s">
        <v>83</v>
      </c>
      <c r="AY449" s="17" t="s">
        <v>160</v>
      </c>
      <c r="BE449" s="209">
        <f>IF(N449="základní",J449,0)</f>
        <v>0</v>
      </c>
      <c r="BF449" s="209">
        <f>IF(N449="snížená",J449,0)</f>
        <v>0</v>
      </c>
      <c r="BG449" s="209">
        <f>IF(N449="zákl. přenesená",J449,0)</f>
        <v>0</v>
      </c>
      <c r="BH449" s="209">
        <f>IF(N449="sníž. přenesená",J449,0)</f>
        <v>0</v>
      </c>
      <c r="BI449" s="209">
        <f>IF(N449="nulová",J449,0)</f>
        <v>0</v>
      </c>
      <c r="BJ449" s="17" t="s">
        <v>78</v>
      </c>
      <c r="BK449" s="209">
        <f>ROUND(I449*H449,2)</f>
        <v>0</v>
      </c>
      <c r="BL449" s="17" t="s">
        <v>166</v>
      </c>
      <c r="BM449" s="17" t="s">
        <v>649</v>
      </c>
    </row>
    <row r="450" s="12" customFormat="1">
      <c r="B450" s="221"/>
      <c r="C450" s="222"/>
      <c r="D450" s="212" t="s">
        <v>168</v>
      </c>
      <c r="E450" s="223" t="s">
        <v>19</v>
      </c>
      <c r="F450" s="224" t="s">
        <v>325</v>
      </c>
      <c r="G450" s="222"/>
      <c r="H450" s="225">
        <v>3</v>
      </c>
      <c r="I450" s="226"/>
      <c r="J450" s="222"/>
      <c r="K450" s="222"/>
      <c r="L450" s="227"/>
      <c r="M450" s="228"/>
      <c r="N450" s="229"/>
      <c r="O450" s="229"/>
      <c r="P450" s="229"/>
      <c r="Q450" s="229"/>
      <c r="R450" s="229"/>
      <c r="S450" s="229"/>
      <c r="T450" s="230"/>
      <c r="AT450" s="231" t="s">
        <v>168</v>
      </c>
      <c r="AU450" s="231" t="s">
        <v>83</v>
      </c>
      <c r="AV450" s="12" t="s">
        <v>83</v>
      </c>
      <c r="AW450" s="12" t="s">
        <v>34</v>
      </c>
      <c r="AX450" s="12" t="s">
        <v>78</v>
      </c>
      <c r="AY450" s="231" t="s">
        <v>160</v>
      </c>
    </row>
    <row r="451" s="10" customFormat="1" ht="22.8" customHeight="1">
      <c r="B451" s="182"/>
      <c r="C451" s="183"/>
      <c r="D451" s="184" t="s">
        <v>72</v>
      </c>
      <c r="E451" s="196" t="s">
        <v>650</v>
      </c>
      <c r="F451" s="196" t="s">
        <v>651</v>
      </c>
      <c r="G451" s="183"/>
      <c r="H451" s="183"/>
      <c r="I451" s="186"/>
      <c r="J451" s="197">
        <f>BK451</f>
        <v>0</v>
      </c>
      <c r="K451" s="183"/>
      <c r="L451" s="188"/>
      <c r="M451" s="189"/>
      <c r="N451" s="190"/>
      <c r="O451" s="190"/>
      <c r="P451" s="191">
        <f>SUM(P452:P460)</f>
        <v>0</v>
      </c>
      <c r="Q451" s="190"/>
      <c r="R451" s="191">
        <f>SUM(R452:R460)</f>
        <v>0</v>
      </c>
      <c r="S451" s="190"/>
      <c r="T451" s="192">
        <f>SUM(T452:T460)</f>
        <v>0</v>
      </c>
      <c r="AR451" s="193" t="s">
        <v>78</v>
      </c>
      <c r="AT451" s="194" t="s">
        <v>72</v>
      </c>
      <c r="AU451" s="194" t="s">
        <v>78</v>
      </c>
      <c r="AY451" s="193" t="s">
        <v>160</v>
      </c>
      <c r="BK451" s="195">
        <f>SUM(BK452:BK460)</f>
        <v>0</v>
      </c>
    </row>
    <row r="452" s="1" customFormat="1" ht="22.5" customHeight="1">
      <c r="B452" s="38"/>
      <c r="C452" s="198" t="s">
        <v>652</v>
      </c>
      <c r="D452" s="198" t="s">
        <v>162</v>
      </c>
      <c r="E452" s="199" t="s">
        <v>653</v>
      </c>
      <c r="F452" s="200" t="s">
        <v>654</v>
      </c>
      <c r="G452" s="201" t="s">
        <v>193</v>
      </c>
      <c r="H452" s="202">
        <v>36.887999999999998</v>
      </c>
      <c r="I452" s="203"/>
      <c r="J452" s="204">
        <f>ROUND(I452*H452,2)</f>
        <v>0</v>
      </c>
      <c r="K452" s="200" t="s">
        <v>165</v>
      </c>
      <c r="L452" s="43"/>
      <c r="M452" s="205" t="s">
        <v>19</v>
      </c>
      <c r="N452" s="206" t="s">
        <v>44</v>
      </c>
      <c r="O452" s="79"/>
      <c r="P452" s="207">
        <f>O452*H452</f>
        <v>0</v>
      </c>
      <c r="Q452" s="207">
        <v>0</v>
      </c>
      <c r="R452" s="207">
        <f>Q452*H452</f>
        <v>0</v>
      </c>
      <c r="S452" s="207">
        <v>0</v>
      </c>
      <c r="T452" s="208">
        <f>S452*H452</f>
        <v>0</v>
      </c>
      <c r="AR452" s="17" t="s">
        <v>166</v>
      </c>
      <c r="AT452" s="17" t="s">
        <v>162</v>
      </c>
      <c r="AU452" s="17" t="s">
        <v>83</v>
      </c>
      <c r="AY452" s="17" t="s">
        <v>160</v>
      </c>
      <c r="BE452" s="209">
        <f>IF(N452="základní",J452,0)</f>
        <v>0</v>
      </c>
      <c r="BF452" s="209">
        <f>IF(N452="snížená",J452,0)</f>
        <v>0</v>
      </c>
      <c r="BG452" s="209">
        <f>IF(N452="zákl. přenesená",J452,0)</f>
        <v>0</v>
      </c>
      <c r="BH452" s="209">
        <f>IF(N452="sníž. přenesená",J452,0)</f>
        <v>0</v>
      </c>
      <c r="BI452" s="209">
        <f>IF(N452="nulová",J452,0)</f>
        <v>0</v>
      </c>
      <c r="BJ452" s="17" t="s">
        <v>78</v>
      </c>
      <c r="BK452" s="209">
        <f>ROUND(I452*H452,2)</f>
        <v>0</v>
      </c>
      <c r="BL452" s="17" t="s">
        <v>166</v>
      </c>
      <c r="BM452" s="17" t="s">
        <v>655</v>
      </c>
    </row>
    <row r="453" s="1" customFormat="1" ht="16.5" customHeight="1">
      <c r="B453" s="38"/>
      <c r="C453" s="198" t="s">
        <v>656</v>
      </c>
      <c r="D453" s="198" t="s">
        <v>162</v>
      </c>
      <c r="E453" s="199" t="s">
        <v>657</v>
      </c>
      <c r="F453" s="200" t="s">
        <v>658</v>
      </c>
      <c r="G453" s="201" t="s">
        <v>284</v>
      </c>
      <c r="H453" s="202">
        <v>5</v>
      </c>
      <c r="I453" s="203"/>
      <c r="J453" s="204">
        <f>ROUND(I453*H453,2)</f>
        <v>0</v>
      </c>
      <c r="K453" s="200" t="s">
        <v>165</v>
      </c>
      <c r="L453" s="43"/>
      <c r="M453" s="205" t="s">
        <v>19</v>
      </c>
      <c r="N453" s="206" t="s">
        <v>44</v>
      </c>
      <c r="O453" s="79"/>
      <c r="P453" s="207">
        <f>O453*H453</f>
        <v>0</v>
      </c>
      <c r="Q453" s="207">
        <v>0</v>
      </c>
      <c r="R453" s="207">
        <f>Q453*H453</f>
        <v>0</v>
      </c>
      <c r="S453" s="207">
        <v>0</v>
      </c>
      <c r="T453" s="208">
        <f>S453*H453</f>
        <v>0</v>
      </c>
      <c r="AR453" s="17" t="s">
        <v>166</v>
      </c>
      <c r="AT453" s="17" t="s">
        <v>162</v>
      </c>
      <c r="AU453" s="17" t="s">
        <v>83</v>
      </c>
      <c r="AY453" s="17" t="s">
        <v>160</v>
      </c>
      <c r="BE453" s="209">
        <f>IF(N453="základní",J453,0)</f>
        <v>0</v>
      </c>
      <c r="BF453" s="209">
        <f>IF(N453="snížená",J453,0)</f>
        <v>0</v>
      </c>
      <c r="BG453" s="209">
        <f>IF(N453="zákl. přenesená",J453,0)</f>
        <v>0</v>
      </c>
      <c r="BH453" s="209">
        <f>IF(N453="sníž. přenesená",J453,0)</f>
        <v>0</v>
      </c>
      <c r="BI453" s="209">
        <f>IF(N453="nulová",J453,0)</f>
        <v>0</v>
      </c>
      <c r="BJ453" s="17" t="s">
        <v>78</v>
      </c>
      <c r="BK453" s="209">
        <f>ROUND(I453*H453,2)</f>
        <v>0</v>
      </c>
      <c r="BL453" s="17" t="s">
        <v>166</v>
      </c>
      <c r="BM453" s="17" t="s">
        <v>659</v>
      </c>
    </row>
    <row r="454" s="1" customFormat="1" ht="16.5" customHeight="1">
      <c r="B454" s="38"/>
      <c r="C454" s="198" t="s">
        <v>660</v>
      </c>
      <c r="D454" s="198" t="s">
        <v>162</v>
      </c>
      <c r="E454" s="199" t="s">
        <v>661</v>
      </c>
      <c r="F454" s="200" t="s">
        <v>662</v>
      </c>
      <c r="G454" s="201" t="s">
        <v>284</v>
      </c>
      <c r="H454" s="202">
        <v>70</v>
      </c>
      <c r="I454" s="203"/>
      <c r="J454" s="204">
        <f>ROUND(I454*H454,2)</f>
        <v>0</v>
      </c>
      <c r="K454" s="200" t="s">
        <v>165</v>
      </c>
      <c r="L454" s="43"/>
      <c r="M454" s="205" t="s">
        <v>19</v>
      </c>
      <c r="N454" s="206" t="s">
        <v>44</v>
      </c>
      <c r="O454" s="79"/>
      <c r="P454" s="207">
        <f>O454*H454</f>
        <v>0</v>
      </c>
      <c r="Q454" s="207">
        <v>0</v>
      </c>
      <c r="R454" s="207">
        <f>Q454*H454</f>
        <v>0</v>
      </c>
      <c r="S454" s="207">
        <v>0</v>
      </c>
      <c r="T454" s="208">
        <f>S454*H454</f>
        <v>0</v>
      </c>
      <c r="AR454" s="17" t="s">
        <v>166</v>
      </c>
      <c r="AT454" s="17" t="s">
        <v>162</v>
      </c>
      <c r="AU454" s="17" t="s">
        <v>83</v>
      </c>
      <c r="AY454" s="17" t="s">
        <v>160</v>
      </c>
      <c r="BE454" s="209">
        <f>IF(N454="základní",J454,0)</f>
        <v>0</v>
      </c>
      <c r="BF454" s="209">
        <f>IF(N454="snížená",J454,0)</f>
        <v>0</v>
      </c>
      <c r="BG454" s="209">
        <f>IF(N454="zákl. přenesená",J454,0)</f>
        <v>0</v>
      </c>
      <c r="BH454" s="209">
        <f>IF(N454="sníž. přenesená",J454,0)</f>
        <v>0</v>
      </c>
      <c r="BI454" s="209">
        <f>IF(N454="nulová",J454,0)</f>
        <v>0</v>
      </c>
      <c r="BJ454" s="17" t="s">
        <v>78</v>
      </c>
      <c r="BK454" s="209">
        <f>ROUND(I454*H454,2)</f>
        <v>0</v>
      </c>
      <c r="BL454" s="17" t="s">
        <v>166</v>
      </c>
      <c r="BM454" s="17" t="s">
        <v>663</v>
      </c>
    </row>
    <row r="455" s="12" customFormat="1">
      <c r="B455" s="221"/>
      <c r="C455" s="222"/>
      <c r="D455" s="212" t="s">
        <v>168</v>
      </c>
      <c r="E455" s="222"/>
      <c r="F455" s="224" t="s">
        <v>664</v>
      </c>
      <c r="G455" s="222"/>
      <c r="H455" s="225">
        <v>70</v>
      </c>
      <c r="I455" s="226"/>
      <c r="J455" s="222"/>
      <c r="K455" s="222"/>
      <c r="L455" s="227"/>
      <c r="M455" s="228"/>
      <c r="N455" s="229"/>
      <c r="O455" s="229"/>
      <c r="P455" s="229"/>
      <c r="Q455" s="229"/>
      <c r="R455" s="229"/>
      <c r="S455" s="229"/>
      <c r="T455" s="230"/>
      <c r="AT455" s="231" t="s">
        <v>168</v>
      </c>
      <c r="AU455" s="231" t="s">
        <v>83</v>
      </c>
      <c r="AV455" s="12" t="s">
        <v>83</v>
      </c>
      <c r="AW455" s="12" t="s">
        <v>4</v>
      </c>
      <c r="AX455" s="12" t="s">
        <v>78</v>
      </c>
      <c r="AY455" s="231" t="s">
        <v>160</v>
      </c>
    </row>
    <row r="456" s="1" customFormat="1" ht="16.5" customHeight="1">
      <c r="B456" s="38"/>
      <c r="C456" s="198" t="s">
        <v>665</v>
      </c>
      <c r="D456" s="198" t="s">
        <v>162</v>
      </c>
      <c r="E456" s="199" t="s">
        <v>666</v>
      </c>
      <c r="F456" s="200" t="s">
        <v>667</v>
      </c>
      <c r="G456" s="201" t="s">
        <v>193</v>
      </c>
      <c r="H456" s="202">
        <v>36.887999999999998</v>
      </c>
      <c r="I456" s="203"/>
      <c r="J456" s="204">
        <f>ROUND(I456*H456,2)</f>
        <v>0</v>
      </c>
      <c r="K456" s="200" t="s">
        <v>165</v>
      </c>
      <c r="L456" s="43"/>
      <c r="M456" s="205" t="s">
        <v>19</v>
      </c>
      <c r="N456" s="206" t="s">
        <v>44</v>
      </c>
      <c r="O456" s="79"/>
      <c r="P456" s="207">
        <f>O456*H456</f>
        <v>0</v>
      </c>
      <c r="Q456" s="207">
        <v>0</v>
      </c>
      <c r="R456" s="207">
        <f>Q456*H456</f>
        <v>0</v>
      </c>
      <c r="S456" s="207">
        <v>0</v>
      </c>
      <c r="T456" s="208">
        <f>S456*H456</f>
        <v>0</v>
      </c>
      <c r="AR456" s="17" t="s">
        <v>166</v>
      </c>
      <c r="AT456" s="17" t="s">
        <v>162</v>
      </c>
      <c r="AU456" s="17" t="s">
        <v>83</v>
      </c>
      <c r="AY456" s="17" t="s">
        <v>160</v>
      </c>
      <c r="BE456" s="209">
        <f>IF(N456="základní",J456,0)</f>
        <v>0</v>
      </c>
      <c r="BF456" s="209">
        <f>IF(N456="snížená",J456,0)</f>
        <v>0</v>
      </c>
      <c r="BG456" s="209">
        <f>IF(N456="zákl. přenesená",J456,0)</f>
        <v>0</v>
      </c>
      <c r="BH456" s="209">
        <f>IF(N456="sníž. přenesená",J456,0)</f>
        <v>0</v>
      </c>
      <c r="BI456" s="209">
        <f>IF(N456="nulová",J456,0)</f>
        <v>0</v>
      </c>
      <c r="BJ456" s="17" t="s">
        <v>78</v>
      </c>
      <c r="BK456" s="209">
        <f>ROUND(I456*H456,2)</f>
        <v>0</v>
      </c>
      <c r="BL456" s="17" t="s">
        <v>166</v>
      </c>
      <c r="BM456" s="17" t="s">
        <v>668</v>
      </c>
    </row>
    <row r="457" s="1" customFormat="1" ht="22.5" customHeight="1">
      <c r="B457" s="38"/>
      <c r="C457" s="198" t="s">
        <v>669</v>
      </c>
      <c r="D457" s="198" t="s">
        <v>162</v>
      </c>
      <c r="E457" s="199" t="s">
        <v>670</v>
      </c>
      <c r="F457" s="200" t="s">
        <v>671</v>
      </c>
      <c r="G457" s="201" t="s">
        <v>193</v>
      </c>
      <c r="H457" s="202">
        <v>516.43200000000002</v>
      </c>
      <c r="I457" s="203"/>
      <c r="J457" s="204">
        <f>ROUND(I457*H457,2)</f>
        <v>0</v>
      </c>
      <c r="K457" s="200" t="s">
        <v>165</v>
      </c>
      <c r="L457" s="43"/>
      <c r="M457" s="205" t="s">
        <v>19</v>
      </c>
      <c r="N457" s="206" t="s">
        <v>44</v>
      </c>
      <c r="O457" s="79"/>
      <c r="P457" s="207">
        <f>O457*H457</f>
        <v>0</v>
      </c>
      <c r="Q457" s="207">
        <v>0</v>
      </c>
      <c r="R457" s="207">
        <f>Q457*H457</f>
        <v>0</v>
      </c>
      <c r="S457" s="207">
        <v>0</v>
      </c>
      <c r="T457" s="208">
        <f>S457*H457</f>
        <v>0</v>
      </c>
      <c r="AR457" s="17" t="s">
        <v>166</v>
      </c>
      <c r="AT457" s="17" t="s">
        <v>162</v>
      </c>
      <c r="AU457" s="17" t="s">
        <v>83</v>
      </c>
      <c r="AY457" s="17" t="s">
        <v>160</v>
      </c>
      <c r="BE457" s="209">
        <f>IF(N457="základní",J457,0)</f>
        <v>0</v>
      </c>
      <c r="BF457" s="209">
        <f>IF(N457="snížená",J457,0)</f>
        <v>0</v>
      </c>
      <c r="BG457" s="209">
        <f>IF(N457="zákl. přenesená",J457,0)</f>
        <v>0</v>
      </c>
      <c r="BH457" s="209">
        <f>IF(N457="sníž. přenesená",J457,0)</f>
        <v>0</v>
      </c>
      <c r="BI457" s="209">
        <f>IF(N457="nulová",J457,0)</f>
        <v>0</v>
      </c>
      <c r="BJ457" s="17" t="s">
        <v>78</v>
      </c>
      <c r="BK457" s="209">
        <f>ROUND(I457*H457,2)</f>
        <v>0</v>
      </c>
      <c r="BL457" s="17" t="s">
        <v>166</v>
      </c>
      <c r="BM457" s="17" t="s">
        <v>672</v>
      </c>
    </row>
    <row r="458" s="12" customFormat="1">
      <c r="B458" s="221"/>
      <c r="C458" s="222"/>
      <c r="D458" s="212" t="s">
        <v>168</v>
      </c>
      <c r="E458" s="222"/>
      <c r="F458" s="224" t="s">
        <v>673</v>
      </c>
      <c r="G458" s="222"/>
      <c r="H458" s="225">
        <v>516.43200000000002</v>
      </c>
      <c r="I458" s="226"/>
      <c r="J458" s="222"/>
      <c r="K458" s="222"/>
      <c r="L458" s="227"/>
      <c r="M458" s="228"/>
      <c r="N458" s="229"/>
      <c r="O458" s="229"/>
      <c r="P458" s="229"/>
      <c r="Q458" s="229"/>
      <c r="R458" s="229"/>
      <c r="S458" s="229"/>
      <c r="T458" s="230"/>
      <c r="AT458" s="231" t="s">
        <v>168</v>
      </c>
      <c r="AU458" s="231" t="s">
        <v>83</v>
      </c>
      <c r="AV458" s="12" t="s">
        <v>83</v>
      </c>
      <c r="AW458" s="12" t="s">
        <v>4</v>
      </c>
      <c r="AX458" s="12" t="s">
        <v>78</v>
      </c>
      <c r="AY458" s="231" t="s">
        <v>160</v>
      </c>
    </row>
    <row r="459" s="1" customFormat="1" ht="16.5" customHeight="1">
      <c r="B459" s="38"/>
      <c r="C459" s="198" t="s">
        <v>674</v>
      </c>
      <c r="D459" s="198" t="s">
        <v>162</v>
      </c>
      <c r="E459" s="199" t="s">
        <v>675</v>
      </c>
      <c r="F459" s="200" t="s">
        <v>676</v>
      </c>
      <c r="G459" s="201" t="s">
        <v>193</v>
      </c>
      <c r="H459" s="202">
        <v>36.887999999999998</v>
      </c>
      <c r="I459" s="203"/>
      <c r="J459" s="204">
        <f>ROUND(I459*H459,2)</f>
        <v>0</v>
      </c>
      <c r="K459" s="200" t="s">
        <v>19</v>
      </c>
      <c r="L459" s="43"/>
      <c r="M459" s="205" t="s">
        <v>19</v>
      </c>
      <c r="N459" s="206" t="s">
        <v>44</v>
      </c>
      <c r="O459" s="79"/>
      <c r="P459" s="207">
        <f>O459*H459</f>
        <v>0</v>
      </c>
      <c r="Q459" s="207">
        <v>0</v>
      </c>
      <c r="R459" s="207">
        <f>Q459*H459</f>
        <v>0</v>
      </c>
      <c r="S459" s="207">
        <v>0</v>
      </c>
      <c r="T459" s="208">
        <f>S459*H459</f>
        <v>0</v>
      </c>
      <c r="AR459" s="17" t="s">
        <v>166</v>
      </c>
      <c r="AT459" s="17" t="s">
        <v>162</v>
      </c>
      <c r="AU459" s="17" t="s">
        <v>83</v>
      </c>
      <c r="AY459" s="17" t="s">
        <v>160</v>
      </c>
      <c r="BE459" s="209">
        <f>IF(N459="základní",J459,0)</f>
        <v>0</v>
      </c>
      <c r="BF459" s="209">
        <f>IF(N459="snížená",J459,0)</f>
        <v>0</v>
      </c>
      <c r="BG459" s="209">
        <f>IF(N459="zákl. přenesená",J459,0)</f>
        <v>0</v>
      </c>
      <c r="BH459" s="209">
        <f>IF(N459="sníž. přenesená",J459,0)</f>
        <v>0</v>
      </c>
      <c r="BI459" s="209">
        <f>IF(N459="nulová",J459,0)</f>
        <v>0</v>
      </c>
      <c r="BJ459" s="17" t="s">
        <v>78</v>
      </c>
      <c r="BK459" s="209">
        <f>ROUND(I459*H459,2)</f>
        <v>0</v>
      </c>
      <c r="BL459" s="17" t="s">
        <v>166</v>
      </c>
      <c r="BM459" s="17" t="s">
        <v>677</v>
      </c>
    </row>
    <row r="460" s="1" customFormat="1">
      <c r="B460" s="38"/>
      <c r="C460" s="39"/>
      <c r="D460" s="212" t="s">
        <v>345</v>
      </c>
      <c r="E460" s="39"/>
      <c r="F460" s="264" t="s">
        <v>678</v>
      </c>
      <c r="G460" s="39"/>
      <c r="H460" s="39"/>
      <c r="I460" s="125"/>
      <c r="J460" s="39"/>
      <c r="K460" s="39"/>
      <c r="L460" s="43"/>
      <c r="M460" s="265"/>
      <c r="N460" s="79"/>
      <c r="O460" s="79"/>
      <c r="P460" s="79"/>
      <c r="Q460" s="79"/>
      <c r="R460" s="79"/>
      <c r="S460" s="79"/>
      <c r="T460" s="80"/>
      <c r="AT460" s="17" t="s">
        <v>345</v>
      </c>
      <c r="AU460" s="17" t="s">
        <v>83</v>
      </c>
    </row>
    <row r="461" s="10" customFormat="1" ht="22.8" customHeight="1">
      <c r="B461" s="182"/>
      <c r="C461" s="183"/>
      <c r="D461" s="184" t="s">
        <v>72</v>
      </c>
      <c r="E461" s="196" t="s">
        <v>679</v>
      </c>
      <c r="F461" s="196" t="s">
        <v>680</v>
      </c>
      <c r="G461" s="183"/>
      <c r="H461" s="183"/>
      <c r="I461" s="186"/>
      <c r="J461" s="197">
        <f>BK461</f>
        <v>0</v>
      </c>
      <c r="K461" s="183"/>
      <c r="L461" s="188"/>
      <c r="M461" s="189"/>
      <c r="N461" s="190"/>
      <c r="O461" s="190"/>
      <c r="P461" s="191">
        <f>SUM(P462:P463)</f>
        <v>0</v>
      </c>
      <c r="Q461" s="190"/>
      <c r="R461" s="191">
        <f>SUM(R462:R463)</f>
        <v>0</v>
      </c>
      <c r="S461" s="190"/>
      <c r="T461" s="192">
        <f>SUM(T462:T463)</f>
        <v>0</v>
      </c>
      <c r="AR461" s="193" t="s">
        <v>78</v>
      </c>
      <c r="AT461" s="194" t="s">
        <v>72</v>
      </c>
      <c r="AU461" s="194" t="s">
        <v>78</v>
      </c>
      <c r="AY461" s="193" t="s">
        <v>160</v>
      </c>
      <c r="BK461" s="195">
        <f>SUM(BK462:BK463)</f>
        <v>0</v>
      </c>
    </row>
    <row r="462" s="1" customFormat="1" ht="22.5" customHeight="1">
      <c r="B462" s="38"/>
      <c r="C462" s="198" t="s">
        <v>681</v>
      </c>
      <c r="D462" s="198" t="s">
        <v>162</v>
      </c>
      <c r="E462" s="199" t="s">
        <v>682</v>
      </c>
      <c r="F462" s="200" t="s">
        <v>683</v>
      </c>
      <c r="G462" s="201" t="s">
        <v>193</v>
      </c>
      <c r="H462" s="202">
        <v>30.140000000000001</v>
      </c>
      <c r="I462" s="203"/>
      <c r="J462" s="204">
        <f>ROUND(I462*H462,2)</f>
        <v>0</v>
      </c>
      <c r="K462" s="200" t="s">
        <v>165</v>
      </c>
      <c r="L462" s="43"/>
      <c r="M462" s="205" t="s">
        <v>19</v>
      </c>
      <c r="N462" s="206" t="s">
        <v>44</v>
      </c>
      <c r="O462" s="79"/>
      <c r="P462" s="207">
        <f>O462*H462</f>
        <v>0</v>
      </c>
      <c r="Q462" s="207">
        <v>0</v>
      </c>
      <c r="R462" s="207">
        <f>Q462*H462</f>
        <v>0</v>
      </c>
      <c r="S462" s="207">
        <v>0</v>
      </c>
      <c r="T462" s="208">
        <f>S462*H462</f>
        <v>0</v>
      </c>
      <c r="AR462" s="17" t="s">
        <v>166</v>
      </c>
      <c r="AT462" s="17" t="s">
        <v>162</v>
      </c>
      <c r="AU462" s="17" t="s">
        <v>83</v>
      </c>
      <c r="AY462" s="17" t="s">
        <v>160</v>
      </c>
      <c r="BE462" s="209">
        <f>IF(N462="základní",J462,0)</f>
        <v>0</v>
      </c>
      <c r="BF462" s="209">
        <f>IF(N462="snížená",J462,0)</f>
        <v>0</v>
      </c>
      <c r="BG462" s="209">
        <f>IF(N462="zákl. přenesená",J462,0)</f>
        <v>0</v>
      </c>
      <c r="BH462" s="209">
        <f>IF(N462="sníž. přenesená",J462,0)</f>
        <v>0</v>
      </c>
      <c r="BI462" s="209">
        <f>IF(N462="nulová",J462,0)</f>
        <v>0</v>
      </c>
      <c r="BJ462" s="17" t="s">
        <v>78</v>
      </c>
      <c r="BK462" s="209">
        <f>ROUND(I462*H462,2)</f>
        <v>0</v>
      </c>
      <c r="BL462" s="17" t="s">
        <v>166</v>
      </c>
      <c r="BM462" s="17" t="s">
        <v>684</v>
      </c>
    </row>
    <row r="463" s="1" customFormat="1">
      <c r="B463" s="38"/>
      <c r="C463" s="39"/>
      <c r="D463" s="212" t="s">
        <v>345</v>
      </c>
      <c r="E463" s="39"/>
      <c r="F463" s="264" t="s">
        <v>685</v>
      </c>
      <c r="G463" s="39"/>
      <c r="H463" s="39"/>
      <c r="I463" s="125"/>
      <c r="J463" s="39"/>
      <c r="K463" s="39"/>
      <c r="L463" s="43"/>
      <c r="M463" s="265"/>
      <c r="N463" s="79"/>
      <c r="O463" s="79"/>
      <c r="P463" s="79"/>
      <c r="Q463" s="79"/>
      <c r="R463" s="79"/>
      <c r="S463" s="79"/>
      <c r="T463" s="80"/>
      <c r="AT463" s="17" t="s">
        <v>345</v>
      </c>
      <c r="AU463" s="17" t="s">
        <v>83</v>
      </c>
    </row>
    <row r="464" s="10" customFormat="1" ht="25.92" customHeight="1">
      <c r="B464" s="182"/>
      <c r="C464" s="183"/>
      <c r="D464" s="184" t="s">
        <v>72</v>
      </c>
      <c r="E464" s="185" t="s">
        <v>686</v>
      </c>
      <c r="F464" s="185" t="s">
        <v>687</v>
      </c>
      <c r="G464" s="183"/>
      <c r="H464" s="183"/>
      <c r="I464" s="186"/>
      <c r="J464" s="187">
        <f>BK464</f>
        <v>0</v>
      </c>
      <c r="K464" s="183"/>
      <c r="L464" s="188"/>
      <c r="M464" s="189"/>
      <c r="N464" s="190"/>
      <c r="O464" s="190"/>
      <c r="P464" s="191">
        <f>P465+P494+P501+P503+P505+P507+P509+P514+P532+P551+P579+P587+P678+P692</f>
        <v>0</v>
      </c>
      <c r="Q464" s="190"/>
      <c r="R464" s="191">
        <f>R465+R494+R501+R503+R505+R507+R509+R514+R532+R551+R579+R587+R678+R692</f>
        <v>3.7033120700000004</v>
      </c>
      <c r="S464" s="190"/>
      <c r="T464" s="192">
        <f>T465+T494+T501+T503+T505+T507+T509+T514+T532+T551+T579+T587+T678+T692</f>
        <v>0.85955816000000007</v>
      </c>
      <c r="AR464" s="193" t="s">
        <v>83</v>
      </c>
      <c r="AT464" s="194" t="s">
        <v>72</v>
      </c>
      <c r="AU464" s="194" t="s">
        <v>73</v>
      </c>
      <c r="AY464" s="193" t="s">
        <v>160</v>
      </c>
      <c r="BK464" s="195">
        <f>BK465+BK494+BK501+BK503+BK505+BK507+BK509+BK514+BK532+BK551+BK579+BK587+BK678+BK692</f>
        <v>0</v>
      </c>
    </row>
    <row r="465" s="10" customFormat="1" ht="22.8" customHeight="1">
      <c r="B465" s="182"/>
      <c r="C465" s="183"/>
      <c r="D465" s="184" t="s">
        <v>72</v>
      </c>
      <c r="E465" s="196" t="s">
        <v>688</v>
      </c>
      <c r="F465" s="196" t="s">
        <v>689</v>
      </c>
      <c r="G465" s="183"/>
      <c r="H465" s="183"/>
      <c r="I465" s="186"/>
      <c r="J465" s="197">
        <f>BK465</f>
        <v>0</v>
      </c>
      <c r="K465" s="183"/>
      <c r="L465" s="188"/>
      <c r="M465" s="189"/>
      <c r="N465" s="190"/>
      <c r="O465" s="190"/>
      <c r="P465" s="191">
        <f>SUM(P466:P493)</f>
        <v>0</v>
      </c>
      <c r="Q465" s="190"/>
      <c r="R465" s="191">
        <f>SUM(R466:R493)</f>
        <v>0.077350000000000002</v>
      </c>
      <c r="S465" s="190"/>
      <c r="T465" s="192">
        <f>SUM(T466:T493)</f>
        <v>0.068040000000000003</v>
      </c>
      <c r="AR465" s="193" t="s">
        <v>83</v>
      </c>
      <c r="AT465" s="194" t="s">
        <v>72</v>
      </c>
      <c r="AU465" s="194" t="s">
        <v>78</v>
      </c>
      <c r="AY465" s="193" t="s">
        <v>160</v>
      </c>
      <c r="BK465" s="195">
        <f>SUM(BK466:BK493)</f>
        <v>0</v>
      </c>
    </row>
    <row r="466" s="1" customFormat="1" ht="16.5" customHeight="1">
      <c r="B466" s="38"/>
      <c r="C466" s="198" t="s">
        <v>690</v>
      </c>
      <c r="D466" s="198" t="s">
        <v>162</v>
      </c>
      <c r="E466" s="199" t="s">
        <v>691</v>
      </c>
      <c r="F466" s="200" t="s">
        <v>692</v>
      </c>
      <c r="G466" s="201" t="s">
        <v>93</v>
      </c>
      <c r="H466" s="202">
        <v>17.010000000000002</v>
      </c>
      <c r="I466" s="203"/>
      <c r="J466" s="204">
        <f>ROUND(I466*H466,2)</f>
        <v>0</v>
      </c>
      <c r="K466" s="200" t="s">
        <v>165</v>
      </c>
      <c r="L466" s="43"/>
      <c r="M466" s="205" t="s">
        <v>19</v>
      </c>
      <c r="N466" s="206" t="s">
        <v>44</v>
      </c>
      <c r="O466" s="79"/>
      <c r="P466" s="207">
        <f>O466*H466</f>
        <v>0</v>
      </c>
      <c r="Q466" s="207">
        <v>0</v>
      </c>
      <c r="R466" s="207">
        <f>Q466*H466</f>
        <v>0</v>
      </c>
      <c r="S466" s="207">
        <v>0.0040000000000000001</v>
      </c>
      <c r="T466" s="208">
        <f>S466*H466</f>
        <v>0.068040000000000003</v>
      </c>
      <c r="AR466" s="17" t="s">
        <v>247</v>
      </c>
      <c r="AT466" s="17" t="s">
        <v>162</v>
      </c>
      <c r="AU466" s="17" t="s">
        <v>83</v>
      </c>
      <c r="AY466" s="17" t="s">
        <v>160</v>
      </c>
      <c r="BE466" s="209">
        <f>IF(N466="základní",J466,0)</f>
        <v>0</v>
      </c>
      <c r="BF466" s="209">
        <f>IF(N466="snížená",J466,0)</f>
        <v>0</v>
      </c>
      <c r="BG466" s="209">
        <f>IF(N466="zákl. přenesená",J466,0)</f>
        <v>0</v>
      </c>
      <c r="BH466" s="209">
        <f>IF(N466="sníž. přenesená",J466,0)</f>
        <v>0</v>
      </c>
      <c r="BI466" s="209">
        <f>IF(N466="nulová",J466,0)</f>
        <v>0</v>
      </c>
      <c r="BJ466" s="17" t="s">
        <v>78</v>
      </c>
      <c r="BK466" s="209">
        <f>ROUND(I466*H466,2)</f>
        <v>0</v>
      </c>
      <c r="BL466" s="17" t="s">
        <v>247</v>
      </c>
      <c r="BM466" s="17" t="s">
        <v>693</v>
      </c>
    </row>
    <row r="467" s="11" customFormat="1">
      <c r="B467" s="210"/>
      <c r="C467" s="211"/>
      <c r="D467" s="212" t="s">
        <v>168</v>
      </c>
      <c r="E467" s="213" t="s">
        <v>19</v>
      </c>
      <c r="F467" s="214" t="s">
        <v>575</v>
      </c>
      <c r="G467" s="211"/>
      <c r="H467" s="213" t="s">
        <v>19</v>
      </c>
      <c r="I467" s="215"/>
      <c r="J467" s="211"/>
      <c r="K467" s="211"/>
      <c r="L467" s="216"/>
      <c r="M467" s="217"/>
      <c r="N467" s="218"/>
      <c r="O467" s="218"/>
      <c r="P467" s="218"/>
      <c r="Q467" s="218"/>
      <c r="R467" s="218"/>
      <c r="S467" s="218"/>
      <c r="T467" s="219"/>
      <c r="AT467" s="220" t="s">
        <v>168</v>
      </c>
      <c r="AU467" s="220" t="s">
        <v>83</v>
      </c>
      <c r="AV467" s="11" t="s">
        <v>78</v>
      </c>
      <c r="AW467" s="11" t="s">
        <v>34</v>
      </c>
      <c r="AX467" s="11" t="s">
        <v>73</v>
      </c>
      <c r="AY467" s="220" t="s">
        <v>160</v>
      </c>
    </row>
    <row r="468" s="12" customFormat="1">
      <c r="B468" s="221"/>
      <c r="C468" s="222"/>
      <c r="D468" s="212" t="s">
        <v>168</v>
      </c>
      <c r="E468" s="223" t="s">
        <v>19</v>
      </c>
      <c r="F468" s="224" t="s">
        <v>576</v>
      </c>
      <c r="G468" s="222"/>
      <c r="H468" s="225">
        <v>17.010000000000002</v>
      </c>
      <c r="I468" s="226"/>
      <c r="J468" s="222"/>
      <c r="K468" s="222"/>
      <c r="L468" s="227"/>
      <c r="M468" s="228"/>
      <c r="N468" s="229"/>
      <c r="O468" s="229"/>
      <c r="P468" s="229"/>
      <c r="Q468" s="229"/>
      <c r="R468" s="229"/>
      <c r="S468" s="229"/>
      <c r="T468" s="230"/>
      <c r="AT468" s="231" t="s">
        <v>168</v>
      </c>
      <c r="AU468" s="231" t="s">
        <v>83</v>
      </c>
      <c r="AV468" s="12" t="s">
        <v>83</v>
      </c>
      <c r="AW468" s="12" t="s">
        <v>34</v>
      </c>
      <c r="AX468" s="12" t="s">
        <v>78</v>
      </c>
      <c r="AY468" s="231" t="s">
        <v>160</v>
      </c>
    </row>
    <row r="469" s="1" customFormat="1" ht="16.5" customHeight="1">
      <c r="B469" s="38"/>
      <c r="C469" s="198" t="s">
        <v>694</v>
      </c>
      <c r="D469" s="198" t="s">
        <v>162</v>
      </c>
      <c r="E469" s="199" t="s">
        <v>695</v>
      </c>
      <c r="F469" s="200" t="s">
        <v>696</v>
      </c>
      <c r="G469" s="201" t="s">
        <v>93</v>
      </c>
      <c r="H469" s="202">
        <v>10.4</v>
      </c>
      <c r="I469" s="203"/>
      <c r="J469" s="204">
        <f>ROUND(I469*H469,2)</f>
        <v>0</v>
      </c>
      <c r="K469" s="200" t="s">
        <v>165</v>
      </c>
      <c r="L469" s="43"/>
      <c r="M469" s="205" t="s">
        <v>19</v>
      </c>
      <c r="N469" s="206" t="s">
        <v>44</v>
      </c>
      <c r="O469" s="79"/>
      <c r="P469" s="207">
        <f>O469*H469</f>
        <v>0</v>
      </c>
      <c r="Q469" s="207">
        <v>0.0035000000000000001</v>
      </c>
      <c r="R469" s="207">
        <f>Q469*H469</f>
        <v>0.036400000000000002</v>
      </c>
      <c r="S469" s="207">
        <v>0</v>
      </c>
      <c r="T469" s="208">
        <f>S469*H469</f>
        <v>0</v>
      </c>
      <c r="AR469" s="17" t="s">
        <v>247</v>
      </c>
      <c r="AT469" s="17" t="s">
        <v>162</v>
      </c>
      <c r="AU469" s="17" t="s">
        <v>83</v>
      </c>
      <c r="AY469" s="17" t="s">
        <v>160</v>
      </c>
      <c r="BE469" s="209">
        <f>IF(N469="základní",J469,0)</f>
        <v>0</v>
      </c>
      <c r="BF469" s="209">
        <f>IF(N469="snížená",J469,0)</f>
        <v>0</v>
      </c>
      <c r="BG469" s="209">
        <f>IF(N469="zákl. přenesená",J469,0)</f>
        <v>0</v>
      </c>
      <c r="BH469" s="209">
        <f>IF(N469="sníž. přenesená",J469,0)</f>
        <v>0</v>
      </c>
      <c r="BI469" s="209">
        <f>IF(N469="nulová",J469,0)</f>
        <v>0</v>
      </c>
      <c r="BJ469" s="17" t="s">
        <v>78</v>
      </c>
      <c r="BK469" s="209">
        <f>ROUND(I469*H469,2)</f>
        <v>0</v>
      </c>
      <c r="BL469" s="17" t="s">
        <v>247</v>
      </c>
      <c r="BM469" s="17" t="s">
        <v>697</v>
      </c>
    </row>
    <row r="470" s="11" customFormat="1">
      <c r="B470" s="210"/>
      <c r="C470" s="211"/>
      <c r="D470" s="212" t="s">
        <v>168</v>
      </c>
      <c r="E470" s="213" t="s">
        <v>19</v>
      </c>
      <c r="F470" s="214" t="s">
        <v>698</v>
      </c>
      <c r="G470" s="211"/>
      <c r="H470" s="213" t="s">
        <v>19</v>
      </c>
      <c r="I470" s="215"/>
      <c r="J470" s="211"/>
      <c r="K470" s="211"/>
      <c r="L470" s="216"/>
      <c r="M470" s="217"/>
      <c r="N470" s="218"/>
      <c r="O470" s="218"/>
      <c r="P470" s="218"/>
      <c r="Q470" s="218"/>
      <c r="R470" s="218"/>
      <c r="S470" s="218"/>
      <c r="T470" s="219"/>
      <c r="AT470" s="220" t="s">
        <v>168</v>
      </c>
      <c r="AU470" s="220" t="s">
        <v>83</v>
      </c>
      <c r="AV470" s="11" t="s">
        <v>78</v>
      </c>
      <c r="AW470" s="11" t="s">
        <v>34</v>
      </c>
      <c r="AX470" s="11" t="s">
        <v>73</v>
      </c>
      <c r="AY470" s="220" t="s">
        <v>160</v>
      </c>
    </row>
    <row r="471" s="12" customFormat="1">
      <c r="B471" s="221"/>
      <c r="C471" s="222"/>
      <c r="D471" s="212" t="s">
        <v>168</v>
      </c>
      <c r="E471" s="223" t="s">
        <v>19</v>
      </c>
      <c r="F471" s="224" t="s">
        <v>699</v>
      </c>
      <c r="G471" s="222"/>
      <c r="H471" s="225">
        <v>10.4</v>
      </c>
      <c r="I471" s="226"/>
      <c r="J471" s="222"/>
      <c r="K471" s="222"/>
      <c r="L471" s="227"/>
      <c r="M471" s="228"/>
      <c r="N471" s="229"/>
      <c r="O471" s="229"/>
      <c r="P471" s="229"/>
      <c r="Q471" s="229"/>
      <c r="R471" s="229"/>
      <c r="S471" s="229"/>
      <c r="T471" s="230"/>
      <c r="AT471" s="231" t="s">
        <v>168</v>
      </c>
      <c r="AU471" s="231" t="s">
        <v>83</v>
      </c>
      <c r="AV471" s="12" t="s">
        <v>83</v>
      </c>
      <c r="AW471" s="12" t="s">
        <v>34</v>
      </c>
      <c r="AX471" s="12" t="s">
        <v>78</v>
      </c>
      <c r="AY471" s="231" t="s">
        <v>160</v>
      </c>
    </row>
    <row r="472" s="1" customFormat="1" ht="16.5" customHeight="1">
      <c r="B472" s="38"/>
      <c r="C472" s="198" t="s">
        <v>700</v>
      </c>
      <c r="D472" s="198" t="s">
        <v>162</v>
      </c>
      <c r="E472" s="199" t="s">
        <v>701</v>
      </c>
      <c r="F472" s="200" t="s">
        <v>702</v>
      </c>
      <c r="G472" s="201" t="s">
        <v>93</v>
      </c>
      <c r="H472" s="202">
        <v>17.32</v>
      </c>
      <c r="I472" s="203"/>
      <c r="J472" s="204">
        <f>ROUND(I472*H472,2)</f>
        <v>0</v>
      </c>
      <c r="K472" s="200" t="s">
        <v>165</v>
      </c>
      <c r="L472" s="43"/>
      <c r="M472" s="205" t="s">
        <v>19</v>
      </c>
      <c r="N472" s="206" t="s">
        <v>44</v>
      </c>
      <c r="O472" s="79"/>
      <c r="P472" s="207">
        <f>O472*H472</f>
        <v>0</v>
      </c>
      <c r="Q472" s="207">
        <v>0</v>
      </c>
      <c r="R472" s="207">
        <f>Q472*H472</f>
        <v>0</v>
      </c>
      <c r="S472" s="207">
        <v>0</v>
      </c>
      <c r="T472" s="208">
        <f>S472*H472</f>
        <v>0</v>
      </c>
      <c r="AR472" s="17" t="s">
        <v>247</v>
      </c>
      <c r="AT472" s="17" t="s">
        <v>162</v>
      </c>
      <c r="AU472" s="17" t="s">
        <v>83</v>
      </c>
      <c r="AY472" s="17" t="s">
        <v>160</v>
      </c>
      <c r="BE472" s="209">
        <f>IF(N472="základní",J472,0)</f>
        <v>0</v>
      </c>
      <c r="BF472" s="209">
        <f>IF(N472="snížená",J472,0)</f>
        <v>0</v>
      </c>
      <c r="BG472" s="209">
        <f>IF(N472="zákl. přenesená",J472,0)</f>
        <v>0</v>
      </c>
      <c r="BH472" s="209">
        <f>IF(N472="sníž. přenesená",J472,0)</f>
        <v>0</v>
      </c>
      <c r="BI472" s="209">
        <f>IF(N472="nulová",J472,0)</f>
        <v>0</v>
      </c>
      <c r="BJ472" s="17" t="s">
        <v>78</v>
      </c>
      <c r="BK472" s="209">
        <f>ROUND(I472*H472,2)</f>
        <v>0</v>
      </c>
      <c r="BL472" s="17" t="s">
        <v>247</v>
      </c>
      <c r="BM472" s="17" t="s">
        <v>703</v>
      </c>
    </row>
    <row r="473" s="12" customFormat="1">
      <c r="B473" s="221"/>
      <c r="C473" s="222"/>
      <c r="D473" s="212" t="s">
        <v>168</v>
      </c>
      <c r="E473" s="223" t="s">
        <v>19</v>
      </c>
      <c r="F473" s="224" t="s">
        <v>704</v>
      </c>
      <c r="G473" s="222"/>
      <c r="H473" s="225">
        <v>17.32</v>
      </c>
      <c r="I473" s="226"/>
      <c r="J473" s="222"/>
      <c r="K473" s="222"/>
      <c r="L473" s="227"/>
      <c r="M473" s="228"/>
      <c r="N473" s="229"/>
      <c r="O473" s="229"/>
      <c r="P473" s="229"/>
      <c r="Q473" s="229"/>
      <c r="R473" s="229"/>
      <c r="S473" s="229"/>
      <c r="T473" s="230"/>
      <c r="AT473" s="231" t="s">
        <v>168</v>
      </c>
      <c r="AU473" s="231" t="s">
        <v>83</v>
      </c>
      <c r="AV473" s="12" t="s">
        <v>83</v>
      </c>
      <c r="AW473" s="12" t="s">
        <v>34</v>
      </c>
      <c r="AX473" s="12" t="s">
        <v>73</v>
      </c>
      <c r="AY473" s="231" t="s">
        <v>160</v>
      </c>
    </row>
    <row r="474" s="14" customFormat="1">
      <c r="B474" s="243"/>
      <c r="C474" s="244"/>
      <c r="D474" s="212" t="s">
        <v>168</v>
      </c>
      <c r="E474" s="245" t="s">
        <v>19</v>
      </c>
      <c r="F474" s="246" t="s">
        <v>183</v>
      </c>
      <c r="G474" s="244"/>
      <c r="H474" s="247">
        <v>17.32</v>
      </c>
      <c r="I474" s="248"/>
      <c r="J474" s="244"/>
      <c r="K474" s="244"/>
      <c r="L474" s="249"/>
      <c r="M474" s="250"/>
      <c r="N474" s="251"/>
      <c r="O474" s="251"/>
      <c r="P474" s="251"/>
      <c r="Q474" s="251"/>
      <c r="R474" s="251"/>
      <c r="S474" s="251"/>
      <c r="T474" s="252"/>
      <c r="AT474" s="253" t="s">
        <v>168</v>
      </c>
      <c r="AU474" s="253" t="s">
        <v>83</v>
      </c>
      <c r="AV474" s="14" t="s">
        <v>166</v>
      </c>
      <c r="AW474" s="14" t="s">
        <v>34</v>
      </c>
      <c r="AX474" s="14" t="s">
        <v>78</v>
      </c>
      <c r="AY474" s="253" t="s">
        <v>160</v>
      </c>
    </row>
    <row r="475" s="1" customFormat="1" ht="16.5" customHeight="1">
      <c r="B475" s="38"/>
      <c r="C475" s="254" t="s">
        <v>705</v>
      </c>
      <c r="D475" s="254" t="s">
        <v>190</v>
      </c>
      <c r="E475" s="255" t="s">
        <v>706</v>
      </c>
      <c r="F475" s="256" t="s">
        <v>707</v>
      </c>
      <c r="G475" s="257" t="s">
        <v>193</v>
      </c>
      <c r="H475" s="258">
        <v>0.0050000000000000001</v>
      </c>
      <c r="I475" s="259"/>
      <c r="J475" s="260">
        <f>ROUND(I475*H475,2)</f>
        <v>0</v>
      </c>
      <c r="K475" s="256" t="s">
        <v>165</v>
      </c>
      <c r="L475" s="261"/>
      <c r="M475" s="262" t="s">
        <v>19</v>
      </c>
      <c r="N475" s="263" t="s">
        <v>44</v>
      </c>
      <c r="O475" s="79"/>
      <c r="P475" s="207">
        <f>O475*H475</f>
        <v>0</v>
      </c>
      <c r="Q475" s="207">
        <v>1</v>
      </c>
      <c r="R475" s="207">
        <f>Q475*H475</f>
        <v>0.0050000000000000001</v>
      </c>
      <c r="S475" s="207">
        <v>0</v>
      </c>
      <c r="T475" s="208">
        <f>S475*H475</f>
        <v>0</v>
      </c>
      <c r="AR475" s="17" t="s">
        <v>358</v>
      </c>
      <c r="AT475" s="17" t="s">
        <v>190</v>
      </c>
      <c r="AU475" s="17" t="s">
        <v>83</v>
      </c>
      <c r="AY475" s="17" t="s">
        <v>160</v>
      </c>
      <c r="BE475" s="209">
        <f>IF(N475="základní",J475,0)</f>
        <v>0</v>
      </c>
      <c r="BF475" s="209">
        <f>IF(N475="snížená",J475,0)</f>
        <v>0</v>
      </c>
      <c r="BG475" s="209">
        <f>IF(N475="zákl. přenesená",J475,0)</f>
        <v>0</v>
      </c>
      <c r="BH475" s="209">
        <f>IF(N475="sníž. přenesená",J475,0)</f>
        <v>0</v>
      </c>
      <c r="BI475" s="209">
        <f>IF(N475="nulová",J475,0)</f>
        <v>0</v>
      </c>
      <c r="BJ475" s="17" t="s">
        <v>78</v>
      </c>
      <c r="BK475" s="209">
        <f>ROUND(I475*H475,2)</f>
        <v>0</v>
      </c>
      <c r="BL475" s="17" t="s">
        <v>247</v>
      </c>
      <c r="BM475" s="17" t="s">
        <v>708</v>
      </c>
    </row>
    <row r="476" s="12" customFormat="1">
      <c r="B476" s="221"/>
      <c r="C476" s="222"/>
      <c r="D476" s="212" t="s">
        <v>168</v>
      </c>
      <c r="E476" s="222"/>
      <c r="F476" s="224" t="s">
        <v>709</v>
      </c>
      <c r="G476" s="222"/>
      <c r="H476" s="225">
        <v>0.0050000000000000001</v>
      </c>
      <c r="I476" s="226"/>
      <c r="J476" s="222"/>
      <c r="K476" s="222"/>
      <c r="L476" s="227"/>
      <c r="M476" s="228"/>
      <c r="N476" s="229"/>
      <c r="O476" s="229"/>
      <c r="P476" s="229"/>
      <c r="Q476" s="229"/>
      <c r="R476" s="229"/>
      <c r="S476" s="229"/>
      <c r="T476" s="230"/>
      <c r="AT476" s="231" t="s">
        <v>168</v>
      </c>
      <c r="AU476" s="231" t="s">
        <v>83</v>
      </c>
      <c r="AV476" s="12" t="s">
        <v>83</v>
      </c>
      <c r="AW476" s="12" t="s">
        <v>4</v>
      </c>
      <c r="AX476" s="12" t="s">
        <v>78</v>
      </c>
      <c r="AY476" s="231" t="s">
        <v>160</v>
      </c>
    </row>
    <row r="477" s="1" customFormat="1" ht="16.5" customHeight="1">
      <c r="B477" s="38"/>
      <c r="C477" s="198" t="s">
        <v>710</v>
      </c>
      <c r="D477" s="198" t="s">
        <v>162</v>
      </c>
      <c r="E477" s="199" t="s">
        <v>711</v>
      </c>
      <c r="F477" s="200" t="s">
        <v>712</v>
      </c>
      <c r="G477" s="201" t="s">
        <v>93</v>
      </c>
      <c r="H477" s="202">
        <v>17.32</v>
      </c>
      <c r="I477" s="203"/>
      <c r="J477" s="204">
        <f>ROUND(I477*H477,2)</f>
        <v>0</v>
      </c>
      <c r="K477" s="200" t="s">
        <v>165</v>
      </c>
      <c r="L477" s="43"/>
      <c r="M477" s="205" t="s">
        <v>19</v>
      </c>
      <c r="N477" s="206" t="s">
        <v>44</v>
      </c>
      <c r="O477" s="79"/>
      <c r="P477" s="207">
        <f>O477*H477</f>
        <v>0</v>
      </c>
      <c r="Q477" s="207">
        <v>0.00040000000000000002</v>
      </c>
      <c r="R477" s="207">
        <f>Q477*H477</f>
        <v>0.0069280000000000001</v>
      </c>
      <c r="S477" s="207">
        <v>0</v>
      </c>
      <c r="T477" s="208">
        <f>S477*H477</f>
        <v>0</v>
      </c>
      <c r="AR477" s="17" t="s">
        <v>247</v>
      </c>
      <c r="AT477" s="17" t="s">
        <v>162</v>
      </c>
      <c r="AU477" s="17" t="s">
        <v>83</v>
      </c>
      <c r="AY477" s="17" t="s">
        <v>160</v>
      </c>
      <c r="BE477" s="209">
        <f>IF(N477="základní",J477,0)</f>
        <v>0</v>
      </c>
      <c r="BF477" s="209">
        <f>IF(N477="snížená",J477,0)</f>
        <v>0</v>
      </c>
      <c r="BG477" s="209">
        <f>IF(N477="zákl. přenesená",J477,0)</f>
        <v>0</v>
      </c>
      <c r="BH477" s="209">
        <f>IF(N477="sníž. přenesená",J477,0)</f>
        <v>0</v>
      </c>
      <c r="BI477" s="209">
        <f>IF(N477="nulová",J477,0)</f>
        <v>0</v>
      </c>
      <c r="BJ477" s="17" t="s">
        <v>78</v>
      </c>
      <c r="BK477" s="209">
        <f>ROUND(I477*H477,2)</f>
        <v>0</v>
      </c>
      <c r="BL477" s="17" t="s">
        <v>247</v>
      </c>
      <c r="BM477" s="17" t="s">
        <v>713</v>
      </c>
    </row>
    <row r="478" s="1" customFormat="1" ht="22.5" customHeight="1">
      <c r="B478" s="38"/>
      <c r="C478" s="254" t="s">
        <v>492</v>
      </c>
      <c r="D478" s="254" t="s">
        <v>190</v>
      </c>
      <c r="E478" s="255" t="s">
        <v>714</v>
      </c>
      <c r="F478" s="256" t="s">
        <v>715</v>
      </c>
      <c r="G478" s="257" t="s">
        <v>93</v>
      </c>
      <c r="H478" s="258">
        <v>19.917999999999999</v>
      </c>
      <c r="I478" s="259"/>
      <c r="J478" s="260">
        <f>ROUND(I478*H478,2)</f>
        <v>0</v>
      </c>
      <c r="K478" s="256" t="s">
        <v>165</v>
      </c>
      <c r="L478" s="261"/>
      <c r="M478" s="262" t="s">
        <v>19</v>
      </c>
      <c r="N478" s="263" t="s">
        <v>44</v>
      </c>
      <c r="O478" s="79"/>
      <c r="P478" s="207">
        <f>O478*H478</f>
        <v>0</v>
      </c>
      <c r="Q478" s="207">
        <v>0.001</v>
      </c>
      <c r="R478" s="207">
        <f>Q478*H478</f>
        <v>0.019917999999999998</v>
      </c>
      <c r="S478" s="207">
        <v>0</v>
      </c>
      <c r="T478" s="208">
        <f>S478*H478</f>
        <v>0</v>
      </c>
      <c r="AR478" s="17" t="s">
        <v>358</v>
      </c>
      <c r="AT478" s="17" t="s">
        <v>190</v>
      </c>
      <c r="AU478" s="17" t="s">
        <v>83</v>
      </c>
      <c r="AY478" s="17" t="s">
        <v>160</v>
      </c>
      <c r="BE478" s="209">
        <f>IF(N478="základní",J478,0)</f>
        <v>0</v>
      </c>
      <c r="BF478" s="209">
        <f>IF(N478="snížená",J478,0)</f>
        <v>0</v>
      </c>
      <c r="BG478" s="209">
        <f>IF(N478="zákl. přenesená",J478,0)</f>
        <v>0</v>
      </c>
      <c r="BH478" s="209">
        <f>IF(N478="sníž. přenesená",J478,0)</f>
        <v>0</v>
      </c>
      <c r="BI478" s="209">
        <f>IF(N478="nulová",J478,0)</f>
        <v>0</v>
      </c>
      <c r="BJ478" s="17" t="s">
        <v>78</v>
      </c>
      <c r="BK478" s="209">
        <f>ROUND(I478*H478,2)</f>
        <v>0</v>
      </c>
      <c r="BL478" s="17" t="s">
        <v>247</v>
      </c>
      <c r="BM478" s="17" t="s">
        <v>716</v>
      </c>
    </row>
    <row r="479" s="12" customFormat="1">
      <c r="B479" s="221"/>
      <c r="C479" s="222"/>
      <c r="D479" s="212" t="s">
        <v>168</v>
      </c>
      <c r="E479" s="222"/>
      <c r="F479" s="224" t="s">
        <v>717</v>
      </c>
      <c r="G479" s="222"/>
      <c r="H479" s="225">
        <v>19.917999999999999</v>
      </c>
      <c r="I479" s="226"/>
      <c r="J479" s="222"/>
      <c r="K479" s="222"/>
      <c r="L479" s="227"/>
      <c r="M479" s="228"/>
      <c r="N479" s="229"/>
      <c r="O479" s="229"/>
      <c r="P479" s="229"/>
      <c r="Q479" s="229"/>
      <c r="R479" s="229"/>
      <c r="S479" s="229"/>
      <c r="T479" s="230"/>
      <c r="AT479" s="231" t="s">
        <v>168</v>
      </c>
      <c r="AU479" s="231" t="s">
        <v>83</v>
      </c>
      <c r="AV479" s="12" t="s">
        <v>83</v>
      </c>
      <c r="AW479" s="12" t="s">
        <v>4</v>
      </c>
      <c r="AX479" s="12" t="s">
        <v>78</v>
      </c>
      <c r="AY479" s="231" t="s">
        <v>160</v>
      </c>
    </row>
    <row r="480" s="1" customFormat="1" ht="16.5" customHeight="1">
      <c r="B480" s="38"/>
      <c r="C480" s="198" t="s">
        <v>500</v>
      </c>
      <c r="D480" s="198" t="s">
        <v>162</v>
      </c>
      <c r="E480" s="199" t="s">
        <v>718</v>
      </c>
      <c r="F480" s="200" t="s">
        <v>719</v>
      </c>
      <c r="G480" s="201" t="s">
        <v>93</v>
      </c>
      <c r="H480" s="202">
        <v>4.4400000000000004</v>
      </c>
      <c r="I480" s="203"/>
      <c r="J480" s="204">
        <f>ROUND(I480*H480,2)</f>
        <v>0</v>
      </c>
      <c r="K480" s="200" t="s">
        <v>165</v>
      </c>
      <c r="L480" s="43"/>
      <c r="M480" s="205" t="s">
        <v>19</v>
      </c>
      <c r="N480" s="206" t="s">
        <v>44</v>
      </c>
      <c r="O480" s="79"/>
      <c r="P480" s="207">
        <f>O480*H480</f>
        <v>0</v>
      </c>
      <c r="Q480" s="207">
        <v>0</v>
      </c>
      <c r="R480" s="207">
        <f>Q480*H480</f>
        <v>0</v>
      </c>
      <c r="S480" s="207">
        <v>0</v>
      </c>
      <c r="T480" s="208">
        <f>S480*H480</f>
        <v>0</v>
      </c>
      <c r="AR480" s="17" t="s">
        <v>247</v>
      </c>
      <c r="AT480" s="17" t="s">
        <v>162</v>
      </c>
      <c r="AU480" s="17" t="s">
        <v>83</v>
      </c>
      <c r="AY480" s="17" t="s">
        <v>160</v>
      </c>
      <c r="BE480" s="209">
        <f>IF(N480="základní",J480,0)</f>
        <v>0</v>
      </c>
      <c r="BF480" s="209">
        <f>IF(N480="snížená",J480,0)</f>
        <v>0</v>
      </c>
      <c r="BG480" s="209">
        <f>IF(N480="zákl. přenesená",J480,0)</f>
        <v>0</v>
      </c>
      <c r="BH480" s="209">
        <f>IF(N480="sníž. přenesená",J480,0)</f>
        <v>0</v>
      </c>
      <c r="BI480" s="209">
        <f>IF(N480="nulová",J480,0)</f>
        <v>0</v>
      </c>
      <c r="BJ480" s="17" t="s">
        <v>78</v>
      </c>
      <c r="BK480" s="209">
        <f>ROUND(I480*H480,2)</f>
        <v>0</v>
      </c>
      <c r="BL480" s="17" t="s">
        <v>247</v>
      </c>
      <c r="BM480" s="17" t="s">
        <v>720</v>
      </c>
    </row>
    <row r="481" s="11" customFormat="1">
      <c r="B481" s="210"/>
      <c r="C481" s="211"/>
      <c r="D481" s="212" t="s">
        <v>168</v>
      </c>
      <c r="E481" s="213" t="s">
        <v>19</v>
      </c>
      <c r="F481" s="214" t="s">
        <v>721</v>
      </c>
      <c r="G481" s="211"/>
      <c r="H481" s="213" t="s">
        <v>19</v>
      </c>
      <c r="I481" s="215"/>
      <c r="J481" s="211"/>
      <c r="K481" s="211"/>
      <c r="L481" s="216"/>
      <c r="M481" s="217"/>
      <c r="N481" s="218"/>
      <c r="O481" s="218"/>
      <c r="P481" s="218"/>
      <c r="Q481" s="218"/>
      <c r="R481" s="218"/>
      <c r="S481" s="218"/>
      <c r="T481" s="219"/>
      <c r="AT481" s="220" t="s">
        <v>168</v>
      </c>
      <c r="AU481" s="220" t="s">
        <v>83</v>
      </c>
      <c r="AV481" s="11" t="s">
        <v>78</v>
      </c>
      <c r="AW481" s="11" t="s">
        <v>34</v>
      </c>
      <c r="AX481" s="11" t="s">
        <v>73</v>
      </c>
      <c r="AY481" s="220" t="s">
        <v>160</v>
      </c>
    </row>
    <row r="482" s="12" customFormat="1">
      <c r="B482" s="221"/>
      <c r="C482" s="222"/>
      <c r="D482" s="212" t="s">
        <v>168</v>
      </c>
      <c r="E482" s="223" t="s">
        <v>19</v>
      </c>
      <c r="F482" s="224" t="s">
        <v>722</v>
      </c>
      <c r="G482" s="222"/>
      <c r="H482" s="225">
        <v>4.4400000000000004</v>
      </c>
      <c r="I482" s="226"/>
      <c r="J482" s="222"/>
      <c r="K482" s="222"/>
      <c r="L482" s="227"/>
      <c r="M482" s="228"/>
      <c r="N482" s="229"/>
      <c r="O482" s="229"/>
      <c r="P482" s="229"/>
      <c r="Q482" s="229"/>
      <c r="R482" s="229"/>
      <c r="S482" s="229"/>
      <c r="T482" s="230"/>
      <c r="AT482" s="231" t="s">
        <v>168</v>
      </c>
      <c r="AU482" s="231" t="s">
        <v>83</v>
      </c>
      <c r="AV482" s="12" t="s">
        <v>83</v>
      </c>
      <c r="AW482" s="12" t="s">
        <v>34</v>
      </c>
      <c r="AX482" s="12" t="s">
        <v>78</v>
      </c>
      <c r="AY482" s="231" t="s">
        <v>160</v>
      </c>
    </row>
    <row r="483" s="1" customFormat="1" ht="16.5" customHeight="1">
      <c r="B483" s="38"/>
      <c r="C483" s="254" t="s">
        <v>537</v>
      </c>
      <c r="D483" s="254" t="s">
        <v>190</v>
      </c>
      <c r="E483" s="255" t="s">
        <v>706</v>
      </c>
      <c r="F483" s="256" t="s">
        <v>707</v>
      </c>
      <c r="G483" s="257" t="s">
        <v>193</v>
      </c>
      <c r="H483" s="258">
        <v>0.002</v>
      </c>
      <c r="I483" s="259"/>
      <c r="J483" s="260">
        <f>ROUND(I483*H483,2)</f>
        <v>0</v>
      </c>
      <c r="K483" s="256" t="s">
        <v>165</v>
      </c>
      <c r="L483" s="261"/>
      <c r="M483" s="262" t="s">
        <v>19</v>
      </c>
      <c r="N483" s="263" t="s">
        <v>44</v>
      </c>
      <c r="O483" s="79"/>
      <c r="P483" s="207">
        <f>O483*H483</f>
        <v>0</v>
      </c>
      <c r="Q483" s="207">
        <v>1</v>
      </c>
      <c r="R483" s="207">
        <f>Q483*H483</f>
        <v>0.002</v>
      </c>
      <c r="S483" s="207">
        <v>0</v>
      </c>
      <c r="T483" s="208">
        <f>S483*H483</f>
        <v>0</v>
      </c>
      <c r="AR483" s="17" t="s">
        <v>358</v>
      </c>
      <c r="AT483" s="17" t="s">
        <v>190</v>
      </c>
      <c r="AU483" s="17" t="s">
        <v>83</v>
      </c>
      <c r="AY483" s="17" t="s">
        <v>160</v>
      </c>
      <c r="BE483" s="209">
        <f>IF(N483="základní",J483,0)</f>
        <v>0</v>
      </c>
      <c r="BF483" s="209">
        <f>IF(N483="snížená",J483,0)</f>
        <v>0</v>
      </c>
      <c r="BG483" s="209">
        <f>IF(N483="zákl. přenesená",J483,0)</f>
        <v>0</v>
      </c>
      <c r="BH483" s="209">
        <f>IF(N483="sníž. přenesená",J483,0)</f>
        <v>0</v>
      </c>
      <c r="BI483" s="209">
        <f>IF(N483="nulová",J483,0)</f>
        <v>0</v>
      </c>
      <c r="BJ483" s="17" t="s">
        <v>78</v>
      </c>
      <c r="BK483" s="209">
        <f>ROUND(I483*H483,2)</f>
        <v>0</v>
      </c>
      <c r="BL483" s="17" t="s">
        <v>247</v>
      </c>
      <c r="BM483" s="17" t="s">
        <v>723</v>
      </c>
    </row>
    <row r="484" s="12" customFormat="1">
      <c r="B484" s="221"/>
      <c r="C484" s="222"/>
      <c r="D484" s="212" t="s">
        <v>168</v>
      </c>
      <c r="E484" s="222"/>
      <c r="F484" s="224" t="s">
        <v>724</v>
      </c>
      <c r="G484" s="222"/>
      <c r="H484" s="225">
        <v>0.002</v>
      </c>
      <c r="I484" s="226"/>
      <c r="J484" s="222"/>
      <c r="K484" s="222"/>
      <c r="L484" s="227"/>
      <c r="M484" s="228"/>
      <c r="N484" s="229"/>
      <c r="O484" s="229"/>
      <c r="P484" s="229"/>
      <c r="Q484" s="229"/>
      <c r="R484" s="229"/>
      <c r="S484" s="229"/>
      <c r="T484" s="230"/>
      <c r="AT484" s="231" t="s">
        <v>168</v>
      </c>
      <c r="AU484" s="231" t="s">
        <v>83</v>
      </c>
      <c r="AV484" s="12" t="s">
        <v>83</v>
      </c>
      <c r="AW484" s="12" t="s">
        <v>4</v>
      </c>
      <c r="AX484" s="12" t="s">
        <v>78</v>
      </c>
      <c r="AY484" s="231" t="s">
        <v>160</v>
      </c>
    </row>
    <row r="485" s="1" customFormat="1" ht="16.5" customHeight="1">
      <c r="B485" s="38"/>
      <c r="C485" s="198" t="s">
        <v>725</v>
      </c>
      <c r="D485" s="198" t="s">
        <v>162</v>
      </c>
      <c r="E485" s="199" t="s">
        <v>726</v>
      </c>
      <c r="F485" s="200" t="s">
        <v>727</v>
      </c>
      <c r="G485" s="201" t="s">
        <v>93</v>
      </c>
      <c r="H485" s="202">
        <v>4.4400000000000004</v>
      </c>
      <c r="I485" s="203"/>
      <c r="J485" s="204">
        <f>ROUND(I485*H485,2)</f>
        <v>0</v>
      </c>
      <c r="K485" s="200" t="s">
        <v>165</v>
      </c>
      <c r="L485" s="43"/>
      <c r="M485" s="205" t="s">
        <v>19</v>
      </c>
      <c r="N485" s="206" t="s">
        <v>44</v>
      </c>
      <c r="O485" s="79"/>
      <c r="P485" s="207">
        <f>O485*H485</f>
        <v>0</v>
      </c>
      <c r="Q485" s="207">
        <v>0.00040000000000000002</v>
      </c>
      <c r="R485" s="207">
        <f>Q485*H485</f>
        <v>0.0017760000000000002</v>
      </c>
      <c r="S485" s="207">
        <v>0</v>
      </c>
      <c r="T485" s="208">
        <f>S485*H485</f>
        <v>0</v>
      </c>
      <c r="AR485" s="17" t="s">
        <v>247</v>
      </c>
      <c r="AT485" s="17" t="s">
        <v>162</v>
      </c>
      <c r="AU485" s="17" t="s">
        <v>83</v>
      </c>
      <c r="AY485" s="17" t="s">
        <v>160</v>
      </c>
      <c r="BE485" s="209">
        <f>IF(N485="základní",J485,0)</f>
        <v>0</v>
      </c>
      <c r="BF485" s="209">
        <f>IF(N485="snížená",J485,0)</f>
        <v>0</v>
      </c>
      <c r="BG485" s="209">
        <f>IF(N485="zákl. přenesená",J485,0)</f>
        <v>0</v>
      </c>
      <c r="BH485" s="209">
        <f>IF(N485="sníž. přenesená",J485,0)</f>
        <v>0</v>
      </c>
      <c r="BI485" s="209">
        <f>IF(N485="nulová",J485,0)</f>
        <v>0</v>
      </c>
      <c r="BJ485" s="17" t="s">
        <v>78</v>
      </c>
      <c r="BK485" s="209">
        <f>ROUND(I485*H485,2)</f>
        <v>0</v>
      </c>
      <c r="BL485" s="17" t="s">
        <v>247</v>
      </c>
      <c r="BM485" s="17" t="s">
        <v>728</v>
      </c>
    </row>
    <row r="486" s="1" customFormat="1" ht="22.5" customHeight="1">
      <c r="B486" s="38"/>
      <c r="C486" s="254" t="s">
        <v>729</v>
      </c>
      <c r="D486" s="254" t="s">
        <v>190</v>
      </c>
      <c r="E486" s="255" t="s">
        <v>714</v>
      </c>
      <c r="F486" s="256" t="s">
        <v>715</v>
      </c>
      <c r="G486" s="257" t="s">
        <v>93</v>
      </c>
      <c r="H486" s="258">
        <v>5.3280000000000003</v>
      </c>
      <c r="I486" s="259"/>
      <c r="J486" s="260">
        <f>ROUND(I486*H486,2)</f>
        <v>0</v>
      </c>
      <c r="K486" s="256" t="s">
        <v>165</v>
      </c>
      <c r="L486" s="261"/>
      <c r="M486" s="262" t="s">
        <v>19</v>
      </c>
      <c r="N486" s="263" t="s">
        <v>44</v>
      </c>
      <c r="O486" s="79"/>
      <c r="P486" s="207">
        <f>O486*H486</f>
        <v>0</v>
      </c>
      <c r="Q486" s="207">
        <v>0.001</v>
      </c>
      <c r="R486" s="207">
        <f>Q486*H486</f>
        <v>0.0053280000000000003</v>
      </c>
      <c r="S486" s="207">
        <v>0</v>
      </c>
      <c r="T486" s="208">
        <f>S486*H486</f>
        <v>0</v>
      </c>
      <c r="AR486" s="17" t="s">
        <v>358</v>
      </c>
      <c r="AT486" s="17" t="s">
        <v>190</v>
      </c>
      <c r="AU486" s="17" t="s">
        <v>83</v>
      </c>
      <c r="AY486" s="17" t="s">
        <v>160</v>
      </c>
      <c r="BE486" s="209">
        <f>IF(N486="základní",J486,0)</f>
        <v>0</v>
      </c>
      <c r="BF486" s="209">
        <f>IF(N486="snížená",J486,0)</f>
        <v>0</v>
      </c>
      <c r="BG486" s="209">
        <f>IF(N486="zákl. přenesená",J486,0)</f>
        <v>0</v>
      </c>
      <c r="BH486" s="209">
        <f>IF(N486="sníž. přenesená",J486,0)</f>
        <v>0</v>
      </c>
      <c r="BI486" s="209">
        <f>IF(N486="nulová",J486,0)</f>
        <v>0</v>
      </c>
      <c r="BJ486" s="17" t="s">
        <v>78</v>
      </c>
      <c r="BK486" s="209">
        <f>ROUND(I486*H486,2)</f>
        <v>0</v>
      </c>
      <c r="BL486" s="17" t="s">
        <v>247</v>
      </c>
      <c r="BM486" s="17" t="s">
        <v>730</v>
      </c>
    </row>
    <row r="487" s="12" customFormat="1">
      <c r="B487" s="221"/>
      <c r="C487" s="222"/>
      <c r="D487" s="212" t="s">
        <v>168</v>
      </c>
      <c r="E487" s="222"/>
      <c r="F487" s="224" t="s">
        <v>731</v>
      </c>
      <c r="G487" s="222"/>
      <c r="H487" s="225">
        <v>5.3280000000000003</v>
      </c>
      <c r="I487" s="226"/>
      <c r="J487" s="222"/>
      <c r="K487" s="222"/>
      <c r="L487" s="227"/>
      <c r="M487" s="228"/>
      <c r="N487" s="229"/>
      <c r="O487" s="229"/>
      <c r="P487" s="229"/>
      <c r="Q487" s="229"/>
      <c r="R487" s="229"/>
      <c r="S487" s="229"/>
      <c r="T487" s="230"/>
      <c r="AT487" s="231" t="s">
        <v>168</v>
      </c>
      <c r="AU487" s="231" t="s">
        <v>83</v>
      </c>
      <c r="AV487" s="12" t="s">
        <v>83</v>
      </c>
      <c r="AW487" s="12" t="s">
        <v>4</v>
      </c>
      <c r="AX487" s="12" t="s">
        <v>78</v>
      </c>
      <c r="AY487" s="231" t="s">
        <v>160</v>
      </c>
    </row>
    <row r="488" s="1" customFormat="1" ht="16.5" customHeight="1">
      <c r="B488" s="38"/>
      <c r="C488" s="198" t="s">
        <v>732</v>
      </c>
      <c r="D488" s="198" t="s">
        <v>162</v>
      </c>
      <c r="E488" s="199" t="s">
        <v>733</v>
      </c>
      <c r="F488" s="200" t="s">
        <v>734</v>
      </c>
      <c r="G488" s="201" t="s">
        <v>93</v>
      </c>
      <c r="H488" s="202">
        <v>4.4400000000000004</v>
      </c>
      <c r="I488" s="203"/>
      <c r="J488" s="204">
        <f>ROUND(I488*H488,2)</f>
        <v>0</v>
      </c>
      <c r="K488" s="200" t="s">
        <v>165</v>
      </c>
      <c r="L488" s="43"/>
      <c r="M488" s="205" t="s">
        <v>19</v>
      </c>
      <c r="N488" s="206" t="s">
        <v>44</v>
      </c>
      <c r="O488" s="79"/>
      <c r="P488" s="207">
        <f>O488*H488</f>
        <v>0</v>
      </c>
      <c r="Q488" s="207">
        <v>0</v>
      </c>
      <c r="R488" s="207">
        <f>Q488*H488</f>
        <v>0</v>
      </c>
      <c r="S488" s="207">
        <v>0</v>
      </c>
      <c r="T488" s="208">
        <f>S488*H488</f>
        <v>0</v>
      </c>
      <c r="AR488" s="17" t="s">
        <v>247</v>
      </c>
      <c r="AT488" s="17" t="s">
        <v>162</v>
      </c>
      <c r="AU488" s="17" t="s">
        <v>83</v>
      </c>
      <c r="AY488" s="17" t="s">
        <v>160</v>
      </c>
      <c r="BE488" s="209">
        <f>IF(N488="základní",J488,0)</f>
        <v>0</v>
      </c>
      <c r="BF488" s="209">
        <f>IF(N488="snížená",J488,0)</f>
        <v>0</v>
      </c>
      <c r="BG488" s="209">
        <f>IF(N488="zákl. přenesená",J488,0)</f>
        <v>0</v>
      </c>
      <c r="BH488" s="209">
        <f>IF(N488="sníž. přenesená",J488,0)</f>
        <v>0</v>
      </c>
      <c r="BI488" s="209">
        <f>IF(N488="nulová",J488,0)</f>
        <v>0</v>
      </c>
      <c r="BJ488" s="17" t="s">
        <v>78</v>
      </c>
      <c r="BK488" s="209">
        <f>ROUND(I488*H488,2)</f>
        <v>0</v>
      </c>
      <c r="BL488" s="17" t="s">
        <v>247</v>
      </c>
      <c r="BM488" s="17" t="s">
        <v>735</v>
      </c>
    </row>
    <row r="489" s="1" customFormat="1" ht="16.5" customHeight="1">
      <c r="B489" s="38"/>
      <c r="C489" s="198" t="s">
        <v>736</v>
      </c>
      <c r="D489" s="198" t="s">
        <v>162</v>
      </c>
      <c r="E489" s="199" t="s">
        <v>737</v>
      </c>
      <c r="F489" s="200" t="s">
        <v>738</v>
      </c>
      <c r="G489" s="201" t="s">
        <v>93</v>
      </c>
      <c r="H489" s="202">
        <v>4.4400000000000004</v>
      </c>
      <c r="I489" s="203"/>
      <c r="J489" s="204">
        <f>ROUND(I489*H489,2)</f>
        <v>0</v>
      </c>
      <c r="K489" s="200" t="s">
        <v>165</v>
      </c>
      <c r="L489" s="43"/>
      <c r="M489" s="205" t="s">
        <v>19</v>
      </c>
      <c r="N489" s="206" t="s">
        <v>44</v>
      </c>
      <c r="O489" s="79"/>
      <c r="P489" s="207">
        <f>O489*H489</f>
        <v>0</v>
      </c>
      <c r="Q489" s="207">
        <v>0</v>
      </c>
      <c r="R489" s="207">
        <f>Q489*H489</f>
        <v>0</v>
      </c>
      <c r="S489" s="207">
        <v>0</v>
      </c>
      <c r="T489" s="208">
        <f>S489*H489</f>
        <v>0</v>
      </c>
      <c r="AR489" s="17" t="s">
        <v>247</v>
      </c>
      <c r="AT489" s="17" t="s">
        <v>162</v>
      </c>
      <c r="AU489" s="17" t="s">
        <v>83</v>
      </c>
      <c r="AY489" s="17" t="s">
        <v>160</v>
      </c>
      <c r="BE489" s="209">
        <f>IF(N489="základní",J489,0)</f>
        <v>0</v>
      </c>
      <c r="BF489" s="209">
        <f>IF(N489="snížená",J489,0)</f>
        <v>0</v>
      </c>
      <c r="BG489" s="209">
        <f>IF(N489="zákl. přenesená",J489,0)</f>
        <v>0</v>
      </c>
      <c r="BH489" s="209">
        <f>IF(N489="sníž. přenesená",J489,0)</f>
        <v>0</v>
      </c>
      <c r="BI489" s="209">
        <f>IF(N489="nulová",J489,0)</f>
        <v>0</v>
      </c>
      <c r="BJ489" s="17" t="s">
        <v>78</v>
      </c>
      <c r="BK489" s="209">
        <f>ROUND(I489*H489,2)</f>
        <v>0</v>
      </c>
      <c r="BL489" s="17" t="s">
        <v>247</v>
      </c>
      <c r="BM489" s="17" t="s">
        <v>739</v>
      </c>
    </row>
    <row r="490" s="1" customFormat="1" ht="16.5" customHeight="1">
      <c r="B490" s="38"/>
      <c r="C490" s="198" t="s">
        <v>740</v>
      </c>
      <c r="D490" s="198" t="s">
        <v>162</v>
      </c>
      <c r="E490" s="199" t="s">
        <v>741</v>
      </c>
      <c r="F490" s="200" t="s">
        <v>742</v>
      </c>
      <c r="G490" s="201" t="s">
        <v>284</v>
      </c>
      <c r="H490" s="202">
        <v>22.199999999999999</v>
      </c>
      <c r="I490" s="203"/>
      <c r="J490" s="204">
        <f>ROUND(I490*H490,2)</f>
        <v>0</v>
      </c>
      <c r="K490" s="200" t="s">
        <v>19</v>
      </c>
      <c r="L490" s="43"/>
      <c r="M490" s="205" t="s">
        <v>19</v>
      </c>
      <c r="N490" s="206" t="s">
        <v>44</v>
      </c>
      <c r="O490" s="79"/>
      <c r="P490" s="207">
        <f>O490*H490</f>
        <v>0</v>
      </c>
      <c r="Q490" s="207">
        <v>0</v>
      </c>
      <c r="R490" s="207">
        <f>Q490*H490</f>
        <v>0</v>
      </c>
      <c r="S490" s="207">
        <v>0</v>
      </c>
      <c r="T490" s="208">
        <f>S490*H490</f>
        <v>0</v>
      </c>
      <c r="AR490" s="17" t="s">
        <v>247</v>
      </c>
      <c r="AT490" s="17" t="s">
        <v>162</v>
      </c>
      <c r="AU490" s="17" t="s">
        <v>83</v>
      </c>
      <c r="AY490" s="17" t="s">
        <v>160</v>
      </c>
      <c r="BE490" s="209">
        <f>IF(N490="základní",J490,0)</f>
        <v>0</v>
      </c>
      <c r="BF490" s="209">
        <f>IF(N490="snížená",J490,0)</f>
        <v>0</v>
      </c>
      <c r="BG490" s="209">
        <f>IF(N490="zákl. přenesená",J490,0)</f>
        <v>0</v>
      </c>
      <c r="BH490" s="209">
        <f>IF(N490="sníž. přenesená",J490,0)</f>
        <v>0</v>
      </c>
      <c r="BI490" s="209">
        <f>IF(N490="nulová",J490,0)</f>
        <v>0</v>
      </c>
      <c r="BJ490" s="17" t="s">
        <v>78</v>
      </c>
      <c r="BK490" s="209">
        <f>ROUND(I490*H490,2)</f>
        <v>0</v>
      </c>
      <c r="BL490" s="17" t="s">
        <v>247</v>
      </c>
      <c r="BM490" s="17" t="s">
        <v>743</v>
      </c>
    </row>
    <row r="491" s="12" customFormat="1">
      <c r="B491" s="221"/>
      <c r="C491" s="222"/>
      <c r="D491" s="212" t="s">
        <v>168</v>
      </c>
      <c r="E491" s="223" t="s">
        <v>19</v>
      </c>
      <c r="F491" s="224" t="s">
        <v>744</v>
      </c>
      <c r="G491" s="222"/>
      <c r="H491" s="225">
        <v>22.199999999999999</v>
      </c>
      <c r="I491" s="226"/>
      <c r="J491" s="222"/>
      <c r="K491" s="222"/>
      <c r="L491" s="227"/>
      <c r="M491" s="228"/>
      <c r="N491" s="229"/>
      <c r="O491" s="229"/>
      <c r="P491" s="229"/>
      <c r="Q491" s="229"/>
      <c r="R491" s="229"/>
      <c r="S491" s="229"/>
      <c r="T491" s="230"/>
      <c r="AT491" s="231" t="s">
        <v>168</v>
      </c>
      <c r="AU491" s="231" t="s">
        <v>83</v>
      </c>
      <c r="AV491" s="12" t="s">
        <v>83</v>
      </c>
      <c r="AW491" s="12" t="s">
        <v>34</v>
      </c>
      <c r="AX491" s="12" t="s">
        <v>78</v>
      </c>
      <c r="AY491" s="231" t="s">
        <v>160</v>
      </c>
    </row>
    <row r="492" s="1" customFormat="1" ht="22.5" customHeight="1">
      <c r="B492" s="38"/>
      <c r="C492" s="198" t="s">
        <v>745</v>
      </c>
      <c r="D492" s="198" t="s">
        <v>162</v>
      </c>
      <c r="E492" s="199" t="s">
        <v>746</v>
      </c>
      <c r="F492" s="200" t="s">
        <v>747</v>
      </c>
      <c r="G492" s="201" t="s">
        <v>193</v>
      </c>
      <c r="H492" s="202">
        <v>0.076999999999999999</v>
      </c>
      <c r="I492" s="203"/>
      <c r="J492" s="204">
        <f>ROUND(I492*H492,2)</f>
        <v>0</v>
      </c>
      <c r="K492" s="200" t="s">
        <v>165</v>
      </c>
      <c r="L492" s="43"/>
      <c r="M492" s="205" t="s">
        <v>19</v>
      </c>
      <c r="N492" s="206" t="s">
        <v>44</v>
      </c>
      <c r="O492" s="79"/>
      <c r="P492" s="207">
        <f>O492*H492</f>
        <v>0</v>
      </c>
      <c r="Q492" s="207">
        <v>0</v>
      </c>
      <c r="R492" s="207">
        <f>Q492*H492</f>
        <v>0</v>
      </c>
      <c r="S492" s="207">
        <v>0</v>
      </c>
      <c r="T492" s="208">
        <f>S492*H492</f>
        <v>0</v>
      </c>
      <c r="AR492" s="17" t="s">
        <v>247</v>
      </c>
      <c r="AT492" s="17" t="s">
        <v>162</v>
      </c>
      <c r="AU492" s="17" t="s">
        <v>83</v>
      </c>
      <c r="AY492" s="17" t="s">
        <v>160</v>
      </c>
      <c r="BE492" s="209">
        <f>IF(N492="základní",J492,0)</f>
        <v>0</v>
      </c>
      <c r="BF492" s="209">
        <f>IF(N492="snížená",J492,0)</f>
        <v>0</v>
      </c>
      <c r="BG492" s="209">
        <f>IF(N492="zákl. přenesená",J492,0)</f>
        <v>0</v>
      </c>
      <c r="BH492" s="209">
        <f>IF(N492="sníž. přenesená",J492,0)</f>
        <v>0</v>
      </c>
      <c r="BI492" s="209">
        <f>IF(N492="nulová",J492,0)</f>
        <v>0</v>
      </c>
      <c r="BJ492" s="17" t="s">
        <v>78</v>
      </c>
      <c r="BK492" s="209">
        <f>ROUND(I492*H492,2)</f>
        <v>0</v>
      </c>
      <c r="BL492" s="17" t="s">
        <v>247</v>
      </c>
      <c r="BM492" s="17" t="s">
        <v>748</v>
      </c>
    </row>
    <row r="493" s="1" customFormat="1" ht="22.5" customHeight="1">
      <c r="B493" s="38"/>
      <c r="C493" s="198" t="s">
        <v>749</v>
      </c>
      <c r="D493" s="198" t="s">
        <v>162</v>
      </c>
      <c r="E493" s="199" t="s">
        <v>750</v>
      </c>
      <c r="F493" s="200" t="s">
        <v>751</v>
      </c>
      <c r="G493" s="201" t="s">
        <v>193</v>
      </c>
      <c r="H493" s="202">
        <v>0.076999999999999999</v>
      </c>
      <c r="I493" s="203"/>
      <c r="J493" s="204">
        <f>ROUND(I493*H493,2)</f>
        <v>0</v>
      </c>
      <c r="K493" s="200" t="s">
        <v>165</v>
      </c>
      <c r="L493" s="43"/>
      <c r="M493" s="205" t="s">
        <v>19</v>
      </c>
      <c r="N493" s="206" t="s">
        <v>44</v>
      </c>
      <c r="O493" s="79"/>
      <c r="P493" s="207">
        <f>O493*H493</f>
        <v>0</v>
      </c>
      <c r="Q493" s="207">
        <v>0</v>
      </c>
      <c r="R493" s="207">
        <f>Q493*H493</f>
        <v>0</v>
      </c>
      <c r="S493" s="207">
        <v>0</v>
      </c>
      <c r="T493" s="208">
        <f>S493*H493</f>
        <v>0</v>
      </c>
      <c r="AR493" s="17" t="s">
        <v>247</v>
      </c>
      <c r="AT493" s="17" t="s">
        <v>162</v>
      </c>
      <c r="AU493" s="17" t="s">
        <v>83</v>
      </c>
      <c r="AY493" s="17" t="s">
        <v>160</v>
      </c>
      <c r="BE493" s="209">
        <f>IF(N493="základní",J493,0)</f>
        <v>0</v>
      </c>
      <c r="BF493" s="209">
        <f>IF(N493="snížená",J493,0)</f>
        <v>0</v>
      </c>
      <c r="BG493" s="209">
        <f>IF(N493="zákl. přenesená",J493,0)</f>
        <v>0</v>
      </c>
      <c r="BH493" s="209">
        <f>IF(N493="sníž. přenesená",J493,0)</f>
        <v>0</v>
      </c>
      <c r="BI493" s="209">
        <f>IF(N493="nulová",J493,0)</f>
        <v>0</v>
      </c>
      <c r="BJ493" s="17" t="s">
        <v>78</v>
      </c>
      <c r="BK493" s="209">
        <f>ROUND(I493*H493,2)</f>
        <v>0</v>
      </c>
      <c r="BL493" s="17" t="s">
        <v>247</v>
      </c>
      <c r="BM493" s="17" t="s">
        <v>752</v>
      </c>
    </row>
    <row r="494" s="10" customFormat="1" ht="22.8" customHeight="1">
      <c r="B494" s="182"/>
      <c r="C494" s="183"/>
      <c r="D494" s="184" t="s">
        <v>72</v>
      </c>
      <c r="E494" s="196" t="s">
        <v>753</v>
      </c>
      <c r="F494" s="196" t="s">
        <v>754</v>
      </c>
      <c r="G494" s="183"/>
      <c r="H494" s="183"/>
      <c r="I494" s="186"/>
      <c r="J494" s="197">
        <f>BK494</f>
        <v>0</v>
      </c>
      <c r="K494" s="183"/>
      <c r="L494" s="188"/>
      <c r="M494" s="189"/>
      <c r="N494" s="190"/>
      <c r="O494" s="190"/>
      <c r="P494" s="191">
        <f>SUM(P495:P500)</f>
        <v>0</v>
      </c>
      <c r="Q494" s="190"/>
      <c r="R494" s="191">
        <f>SUM(R495:R500)</f>
        <v>0.059047200000000001</v>
      </c>
      <c r="S494" s="190"/>
      <c r="T494" s="192">
        <f>SUM(T495:T500)</f>
        <v>0</v>
      </c>
      <c r="AR494" s="193" t="s">
        <v>83</v>
      </c>
      <c r="AT494" s="194" t="s">
        <v>72</v>
      </c>
      <c r="AU494" s="194" t="s">
        <v>78</v>
      </c>
      <c r="AY494" s="193" t="s">
        <v>160</v>
      </c>
      <c r="BK494" s="195">
        <f>SUM(BK495:BK500)</f>
        <v>0</v>
      </c>
    </row>
    <row r="495" s="1" customFormat="1" ht="22.5" customHeight="1">
      <c r="B495" s="38"/>
      <c r="C495" s="198" t="s">
        <v>755</v>
      </c>
      <c r="D495" s="198" t="s">
        <v>162</v>
      </c>
      <c r="E495" s="199" t="s">
        <v>756</v>
      </c>
      <c r="F495" s="200" t="s">
        <v>757</v>
      </c>
      <c r="G495" s="201" t="s">
        <v>93</v>
      </c>
      <c r="H495" s="202">
        <v>16.079999999999998</v>
      </c>
      <c r="I495" s="203"/>
      <c r="J495" s="204">
        <f>ROUND(I495*H495,2)</f>
        <v>0</v>
      </c>
      <c r="K495" s="200" t="s">
        <v>165</v>
      </c>
      <c r="L495" s="43"/>
      <c r="M495" s="205" t="s">
        <v>19</v>
      </c>
      <c r="N495" s="206" t="s">
        <v>44</v>
      </c>
      <c r="O495" s="79"/>
      <c r="P495" s="207">
        <f>O495*H495</f>
        <v>0</v>
      </c>
      <c r="Q495" s="207">
        <v>0</v>
      </c>
      <c r="R495" s="207">
        <f>Q495*H495</f>
        <v>0</v>
      </c>
      <c r="S495" s="207">
        <v>0</v>
      </c>
      <c r="T495" s="208">
        <f>S495*H495</f>
        <v>0</v>
      </c>
      <c r="AR495" s="17" t="s">
        <v>247</v>
      </c>
      <c r="AT495" s="17" t="s">
        <v>162</v>
      </c>
      <c r="AU495" s="17" t="s">
        <v>83</v>
      </c>
      <c r="AY495" s="17" t="s">
        <v>160</v>
      </c>
      <c r="BE495" s="209">
        <f>IF(N495="základní",J495,0)</f>
        <v>0</v>
      </c>
      <c r="BF495" s="209">
        <f>IF(N495="snížená",J495,0)</f>
        <v>0</v>
      </c>
      <c r="BG495" s="209">
        <f>IF(N495="zákl. přenesená",J495,0)</f>
        <v>0</v>
      </c>
      <c r="BH495" s="209">
        <f>IF(N495="sníž. přenesená",J495,0)</f>
        <v>0</v>
      </c>
      <c r="BI495" s="209">
        <f>IF(N495="nulová",J495,0)</f>
        <v>0</v>
      </c>
      <c r="BJ495" s="17" t="s">
        <v>78</v>
      </c>
      <c r="BK495" s="209">
        <f>ROUND(I495*H495,2)</f>
        <v>0</v>
      </c>
      <c r="BL495" s="17" t="s">
        <v>247</v>
      </c>
      <c r="BM495" s="17" t="s">
        <v>758</v>
      </c>
    </row>
    <row r="496" s="12" customFormat="1">
      <c r="B496" s="221"/>
      <c r="C496" s="222"/>
      <c r="D496" s="212" t="s">
        <v>168</v>
      </c>
      <c r="E496" s="223" t="s">
        <v>19</v>
      </c>
      <c r="F496" s="224" t="s">
        <v>426</v>
      </c>
      <c r="G496" s="222"/>
      <c r="H496" s="225">
        <v>16.079999999999998</v>
      </c>
      <c r="I496" s="226"/>
      <c r="J496" s="222"/>
      <c r="K496" s="222"/>
      <c r="L496" s="227"/>
      <c r="M496" s="228"/>
      <c r="N496" s="229"/>
      <c r="O496" s="229"/>
      <c r="P496" s="229"/>
      <c r="Q496" s="229"/>
      <c r="R496" s="229"/>
      <c r="S496" s="229"/>
      <c r="T496" s="230"/>
      <c r="AT496" s="231" t="s">
        <v>168</v>
      </c>
      <c r="AU496" s="231" t="s">
        <v>83</v>
      </c>
      <c r="AV496" s="12" t="s">
        <v>83</v>
      </c>
      <c r="AW496" s="12" t="s">
        <v>34</v>
      </c>
      <c r="AX496" s="12" t="s">
        <v>78</v>
      </c>
      <c r="AY496" s="231" t="s">
        <v>160</v>
      </c>
    </row>
    <row r="497" s="1" customFormat="1" ht="16.5" customHeight="1">
      <c r="B497" s="38"/>
      <c r="C497" s="254" t="s">
        <v>759</v>
      </c>
      <c r="D497" s="254" t="s">
        <v>190</v>
      </c>
      <c r="E497" s="255" t="s">
        <v>760</v>
      </c>
      <c r="F497" s="256" t="s">
        <v>761</v>
      </c>
      <c r="G497" s="257" t="s">
        <v>93</v>
      </c>
      <c r="H497" s="258">
        <v>16.402000000000001</v>
      </c>
      <c r="I497" s="259"/>
      <c r="J497" s="260">
        <f>ROUND(I497*H497,2)</f>
        <v>0</v>
      </c>
      <c r="K497" s="256" t="s">
        <v>165</v>
      </c>
      <c r="L497" s="261"/>
      <c r="M497" s="262" t="s">
        <v>19</v>
      </c>
      <c r="N497" s="263" t="s">
        <v>44</v>
      </c>
      <c r="O497" s="79"/>
      <c r="P497" s="207">
        <f>O497*H497</f>
        <v>0</v>
      </c>
      <c r="Q497" s="207">
        <v>0.0035999999999999999</v>
      </c>
      <c r="R497" s="207">
        <f>Q497*H497</f>
        <v>0.059047200000000001</v>
      </c>
      <c r="S497" s="207">
        <v>0</v>
      </c>
      <c r="T497" s="208">
        <f>S497*H497</f>
        <v>0</v>
      </c>
      <c r="AR497" s="17" t="s">
        <v>358</v>
      </c>
      <c r="AT497" s="17" t="s">
        <v>190</v>
      </c>
      <c r="AU497" s="17" t="s">
        <v>83</v>
      </c>
      <c r="AY497" s="17" t="s">
        <v>160</v>
      </c>
      <c r="BE497" s="209">
        <f>IF(N497="základní",J497,0)</f>
        <v>0</v>
      </c>
      <c r="BF497" s="209">
        <f>IF(N497="snížená",J497,0)</f>
        <v>0</v>
      </c>
      <c r="BG497" s="209">
        <f>IF(N497="zákl. přenesená",J497,0)</f>
        <v>0</v>
      </c>
      <c r="BH497" s="209">
        <f>IF(N497="sníž. přenesená",J497,0)</f>
        <v>0</v>
      </c>
      <c r="BI497" s="209">
        <f>IF(N497="nulová",J497,0)</f>
        <v>0</v>
      </c>
      <c r="BJ497" s="17" t="s">
        <v>78</v>
      </c>
      <c r="BK497" s="209">
        <f>ROUND(I497*H497,2)</f>
        <v>0</v>
      </c>
      <c r="BL497" s="17" t="s">
        <v>247</v>
      </c>
      <c r="BM497" s="17" t="s">
        <v>762</v>
      </c>
    </row>
    <row r="498" s="12" customFormat="1">
      <c r="B498" s="221"/>
      <c r="C498" s="222"/>
      <c r="D498" s="212" t="s">
        <v>168</v>
      </c>
      <c r="E498" s="222"/>
      <c r="F498" s="224" t="s">
        <v>763</v>
      </c>
      <c r="G498" s="222"/>
      <c r="H498" s="225">
        <v>16.402000000000001</v>
      </c>
      <c r="I498" s="226"/>
      <c r="J498" s="222"/>
      <c r="K498" s="222"/>
      <c r="L498" s="227"/>
      <c r="M498" s="228"/>
      <c r="N498" s="229"/>
      <c r="O498" s="229"/>
      <c r="P498" s="229"/>
      <c r="Q498" s="229"/>
      <c r="R498" s="229"/>
      <c r="S498" s="229"/>
      <c r="T498" s="230"/>
      <c r="AT498" s="231" t="s">
        <v>168</v>
      </c>
      <c r="AU498" s="231" t="s">
        <v>83</v>
      </c>
      <c r="AV498" s="12" t="s">
        <v>83</v>
      </c>
      <c r="AW498" s="12" t="s">
        <v>4</v>
      </c>
      <c r="AX498" s="12" t="s">
        <v>78</v>
      </c>
      <c r="AY498" s="231" t="s">
        <v>160</v>
      </c>
    </row>
    <row r="499" s="1" customFormat="1" ht="22.5" customHeight="1">
      <c r="B499" s="38"/>
      <c r="C499" s="198" t="s">
        <v>764</v>
      </c>
      <c r="D499" s="198" t="s">
        <v>162</v>
      </c>
      <c r="E499" s="199" t="s">
        <v>765</v>
      </c>
      <c r="F499" s="200" t="s">
        <v>766</v>
      </c>
      <c r="G499" s="201" t="s">
        <v>193</v>
      </c>
      <c r="H499" s="202">
        <v>0.058999999999999997</v>
      </c>
      <c r="I499" s="203"/>
      <c r="J499" s="204">
        <f>ROUND(I499*H499,2)</f>
        <v>0</v>
      </c>
      <c r="K499" s="200" t="s">
        <v>165</v>
      </c>
      <c r="L499" s="43"/>
      <c r="M499" s="205" t="s">
        <v>19</v>
      </c>
      <c r="N499" s="206" t="s">
        <v>44</v>
      </c>
      <c r="O499" s="79"/>
      <c r="P499" s="207">
        <f>O499*H499</f>
        <v>0</v>
      </c>
      <c r="Q499" s="207">
        <v>0</v>
      </c>
      <c r="R499" s="207">
        <f>Q499*H499</f>
        <v>0</v>
      </c>
      <c r="S499" s="207">
        <v>0</v>
      </c>
      <c r="T499" s="208">
        <f>S499*H499</f>
        <v>0</v>
      </c>
      <c r="AR499" s="17" t="s">
        <v>247</v>
      </c>
      <c r="AT499" s="17" t="s">
        <v>162</v>
      </c>
      <c r="AU499" s="17" t="s">
        <v>83</v>
      </c>
      <c r="AY499" s="17" t="s">
        <v>160</v>
      </c>
      <c r="BE499" s="209">
        <f>IF(N499="základní",J499,0)</f>
        <v>0</v>
      </c>
      <c r="BF499" s="209">
        <f>IF(N499="snížená",J499,0)</f>
        <v>0</v>
      </c>
      <c r="BG499" s="209">
        <f>IF(N499="zákl. přenesená",J499,0)</f>
        <v>0</v>
      </c>
      <c r="BH499" s="209">
        <f>IF(N499="sníž. přenesená",J499,0)</f>
        <v>0</v>
      </c>
      <c r="BI499" s="209">
        <f>IF(N499="nulová",J499,0)</f>
        <v>0</v>
      </c>
      <c r="BJ499" s="17" t="s">
        <v>78</v>
      </c>
      <c r="BK499" s="209">
        <f>ROUND(I499*H499,2)</f>
        <v>0</v>
      </c>
      <c r="BL499" s="17" t="s">
        <v>247</v>
      </c>
      <c r="BM499" s="17" t="s">
        <v>767</v>
      </c>
    </row>
    <row r="500" s="1" customFormat="1" ht="22.5" customHeight="1">
      <c r="B500" s="38"/>
      <c r="C500" s="198" t="s">
        <v>768</v>
      </c>
      <c r="D500" s="198" t="s">
        <v>162</v>
      </c>
      <c r="E500" s="199" t="s">
        <v>769</v>
      </c>
      <c r="F500" s="200" t="s">
        <v>770</v>
      </c>
      <c r="G500" s="201" t="s">
        <v>193</v>
      </c>
      <c r="H500" s="202">
        <v>0.058999999999999997</v>
      </c>
      <c r="I500" s="203"/>
      <c r="J500" s="204">
        <f>ROUND(I500*H500,2)</f>
        <v>0</v>
      </c>
      <c r="K500" s="200" t="s">
        <v>165</v>
      </c>
      <c r="L500" s="43"/>
      <c r="M500" s="205" t="s">
        <v>19</v>
      </c>
      <c r="N500" s="206" t="s">
        <v>44</v>
      </c>
      <c r="O500" s="79"/>
      <c r="P500" s="207">
        <f>O500*H500</f>
        <v>0</v>
      </c>
      <c r="Q500" s="207">
        <v>0</v>
      </c>
      <c r="R500" s="207">
        <f>Q500*H500</f>
        <v>0</v>
      </c>
      <c r="S500" s="207">
        <v>0</v>
      </c>
      <c r="T500" s="208">
        <f>S500*H500</f>
        <v>0</v>
      </c>
      <c r="AR500" s="17" t="s">
        <v>247</v>
      </c>
      <c r="AT500" s="17" t="s">
        <v>162</v>
      </c>
      <c r="AU500" s="17" t="s">
        <v>83</v>
      </c>
      <c r="AY500" s="17" t="s">
        <v>160</v>
      </c>
      <c r="BE500" s="209">
        <f>IF(N500="základní",J500,0)</f>
        <v>0</v>
      </c>
      <c r="BF500" s="209">
        <f>IF(N500="snížená",J500,0)</f>
        <v>0</v>
      </c>
      <c r="BG500" s="209">
        <f>IF(N500="zákl. přenesená",J500,0)</f>
        <v>0</v>
      </c>
      <c r="BH500" s="209">
        <f>IF(N500="sníž. přenesená",J500,0)</f>
        <v>0</v>
      </c>
      <c r="BI500" s="209">
        <f>IF(N500="nulová",J500,0)</f>
        <v>0</v>
      </c>
      <c r="BJ500" s="17" t="s">
        <v>78</v>
      </c>
      <c r="BK500" s="209">
        <f>ROUND(I500*H500,2)</f>
        <v>0</v>
      </c>
      <c r="BL500" s="17" t="s">
        <v>247</v>
      </c>
      <c r="BM500" s="17" t="s">
        <v>771</v>
      </c>
    </row>
    <row r="501" s="10" customFormat="1" ht="22.8" customHeight="1">
      <c r="B501" s="182"/>
      <c r="C501" s="183"/>
      <c r="D501" s="184" t="s">
        <v>72</v>
      </c>
      <c r="E501" s="196" t="s">
        <v>772</v>
      </c>
      <c r="F501" s="196" t="s">
        <v>773</v>
      </c>
      <c r="G501" s="183"/>
      <c r="H501" s="183"/>
      <c r="I501" s="186"/>
      <c r="J501" s="197">
        <f>BK501</f>
        <v>0</v>
      </c>
      <c r="K501" s="183"/>
      <c r="L501" s="188"/>
      <c r="M501" s="189"/>
      <c r="N501" s="190"/>
      <c r="O501" s="190"/>
      <c r="P501" s="191">
        <f>P502</f>
        <v>0</v>
      </c>
      <c r="Q501" s="190"/>
      <c r="R501" s="191">
        <f>R502</f>
        <v>0</v>
      </c>
      <c r="S501" s="190"/>
      <c r="T501" s="192">
        <f>T502</f>
        <v>0</v>
      </c>
      <c r="AR501" s="193" t="s">
        <v>83</v>
      </c>
      <c r="AT501" s="194" t="s">
        <v>72</v>
      </c>
      <c r="AU501" s="194" t="s">
        <v>78</v>
      </c>
      <c r="AY501" s="193" t="s">
        <v>160</v>
      </c>
      <c r="BK501" s="195">
        <f>BK502</f>
        <v>0</v>
      </c>
    </row>
    <row r="502" s="1" customFormat="1" ht="16.5" customHeight="1">
      <c r="B502" s="38"/>
      <c r="C502" s="198" t="s">
        <v>774</v>
      </c>
      <c r="D502" s="198" t="s">
        <v>162</v>
      </c>
      <c r="E502" s="199" t="s">
        <v>772</v>
      </c>
      <c r="F502" s="200" t="s">
        <v>775</v>
      </c>
      <c r="G502" s="201" t="s">
        <v>776</v>
      </c>
      <c r="H502" s="202">
        <v>1</v>
      </c>
      <c r="I502" s="203"/>
      <c r="J502" s="204">
        <f>ROUND(I502*H502,2)</f>
        <v>0</v>
      </c>
      <c r="K502" s="200" t="s">
        <v>19</v>
      </c>
      <c r="L502" s="43"/>
      <c r="M502" s="205" t="s">
        <v>19</v>
      </c>
      <c r="N502" s="206" t="s">
        <v>44</v>
      </c>
      <c r="O502" s="79"/>
      <c r="P502" s="207">
        <f>O502*H502</f>
        <v>0</v>
      </c>
      <c r="Q502" s="207">
        <v>0</v>
      </c>
      <c r="R502" s="207">
        <f>Q502*H502</f>
        <v>0</v>
      </c>
      <c r="S502" s="207">
        <v>0</v>
      </c>
      <c r="T502" s="208">
        <f>S502*H502</f>
        <v>0</v>
      </c>
      <c r="AR502" s="17" t="s">
        <v>247</v>
      </c>
      <c r="AT502" s="17" t="s">
        <v>162</v>
      </c>
      <c r="AU502" s="17" t="s">
        <v>83</v>
      </c>
      <c r="AY502" s="17" t="s">
        <v>160</v>
      </c>
      <c r="BE502" s="209">
        <f>IF(N502="základní",J502,0)</f>
        <v>0</v>
      </c>
      <c r="BF502" s="209">
        <f>IF(N502="snížená",J502,0)</f>
        <v>0</v>
      </c>
      <c r="BG502" s="209">
        <f>IF(N502="zákl. přenesená",J502,0)</f>
        <v>0</v>
      </c>
      <c r="BH502" s="209">
        <f>IF(N502="sníž. přenesená",J502,0)</f>
        <v>0</v>
      </c>
      <c r="BI502" s="209">
        <f>IF(N502="nulová",J502,0)</f>
        <v>0</v>
      </c>
      <c r="BJ502" s="17" t="s">
        <v>78</v>
      </c>
      <c r="BK502" s="209">
        <f>ROUND(I502*H502,2)</f>
        <v>0</v>
      </c>
      <c r="BL502" s="17" t="s">
        <v>247</v>
      </c>
      <c r="BM502" s="17" t="s">
        <v>777</v>
      </c>
    </row>
    <row r="503" s="10" customFormat="1" ht="22.8" customHeight="1">
      <c r="B503" s="182"/>
      <c r="C503" s="183"/>
      <c r="D503" s="184" t="s">
        <v>72</v>
      </c>
      <c r="E503" s="196" t="s">
        <v>778</v>
      </c>
      <c r="F503" s="196" t="s">
        <v>779</v>
      </c>
      <c r="G503" s="183"/>
      <c r="H503" s="183"/>
      <c r="I503" s="186"/>
      <c r="J503" s="197">
        <f>BK503</f>
        <v>0</v>
      </c>
      <c r="K503" s="183"/>
      <c r="L503" s="188"/>
      <c r="M503" s="189"/>
      <c r="N503" s="190"/>
      <c r="O503" s="190"/>
      <c r="P503" s="191">
        <f>P504</f>
        <v>0</v>
      </c>
      <c r="Q503" s="190"/>
      <c r="R503" s="191">
        <f>R504</f>
        <v>0</v>
      </c>
      <c r="S503" s="190"/>
      <c r="T503" s="192">
        <f>T504</f>
        <v>0</v>
      </c>
      <c r="AR503" s="193" t="s">
        <v>83</v>
      </c>
      <c r="AT503" s="194" t="s">
        <v>72</v>
      </c>
      <c r="AU503" s="194" t="s">
        <v>78</v>
      </c>
      <c r="AY503" s="193" t="s">
        <v>160</v>
      </c>
      <c r="BK503" s="195">
        <f>BK504</f>
        <v>0</v>
      </c>
    </row>
    <row r="504" s="1" customFormat="1" ht="16.5" customHeight="1">
      <c r="B504" s="38"/>
      <c r="C504" s="198" t="s">
        <v>780</v>
      </c>
      <c r="D504" s="198" t="s">
        <v>162</v>
      </c>
      <c r="E504" s="199" t="s">
        <v>781</v>
      </c>
      <c r="F504" s="200" t="s">
        <v>782</v>
      </c>
      <c r="G504" s="201" t="s">
        <v>776</v>
      </c>
      <c r="H504" s="202">
        <v>1</v>
      </c>
      <c r="I504" s="203"/>
      <c r="J504" s="204">
        <f>ROUND(I504*H504,2)</f>
        <v>0</v>
      </c>
      <c r="K504" s="200" t="s">
        <v>19</v>
      </c>
      <c r="L504" s="43"/>
      <c r="M504" s="205" t="s">
        <v>19</v>
      </c>
      <c r="N504" s="206" t="s">
        <v>44</v>
      </c>
      <c r="O504" s="79"/>
      <c r="P504" s="207">
        <f>O504*H504</f>
        <v>0</v>
      </c>
      <c r="Q504" s="207">
        <v>0</v>
      </c>
      <c r="R504" s="207">
        <f>Q504*H504</f>
        <v>0</v>
      </c>
      <c r="S504" s="207">
        <v>0</v>
      </c>
      <c r="T504" s="208">
        <f>S504*H504</f>
        <v>0</v>
      </c>
      <c r="AR504" s="17" t="s">
        <v>247</v>
      </c>
      <c r="AT504" s="17" t="s">
        <v>162</v>
      </c>
      <c r="AU504" s="17" t="s">
        <v>83</v>
      </c>
      <c r="AY504" s="17" t="s">
        <v>160</v>
      </c>
      <c r="BE504" s="209">
        <f>IF(N504="základní",J504,0)</f>
        <v>0</v>
      </c>
      <c r="BF504" s="209">
        <f>IF(N504="snížená",J504,0)</f>
        <v>0</v>
      </c>
      <c r="BG504" s="209">
        <f>IF(N504="zákl. přenesená",J504,0)</f>
        <v>0</v>
      </c>
      <c r="BH504" s="209">
        <f>IF(N504="sníž. přenesená",J504,0)</f>
        <v>0</v>
      </c>
      <c r="BI504" s="209">
        <f>IF(N504="nulová",J504,0)</f>
        <v>0</v>
      </c>
      <c r="BJ504" s="17" t="s">
        <v>78</v>
      </c>
      <c r="BK504" s="209">
        <f>ROUND(I504*H504,2)</f>
        <v>0</v>
      </c>
      <c r="BL504" s="17" t="s">
        <v>247</v>
      </c>
      <c r="BM504" s="17" t="s">
        <v>783</v>
      </c>
    </row>
    <row r="505" s="10" customFormat="1" ht="22.8" customHeight="1">
      <c r="B505" s="182"/>
      <c r="C505" s="183"/>
      <c r="D505" s="184" t="s">
        <v>72</v>
      </c>
      <c r="E505" s="196" t="s">
        <v>784</v>
      </c>
      <c r="F505" s="196" t="s">
        <v>785</v>
      </c>
      <c r="G505" s="183"/>
      <c r="H505" s="183"/>
      <c r="I505" s="186"/>
      <c r="J505" s="197">
        <f>BK505</f>
        <v>0</v>
      </c>
      <c r="K505" s="183"/>
      <c r="L505" s="188"/>
      <c r="M505" s="189"/>
      <c r="N505" s="190"/>
      <c r="O505" s="190"/>
      <c r="P505" s="191">
        <f>P506</f>
        <v>0</v>
      </c>
      <c r="Q505" s="190"/>
      <c r="R505" s="191">
        <f>R506</f>
        <v>0</v>
      </c>
      <c r="S505" s="190"/>
      <c r="T505" s="192">
        <f>T506</f>
        <v>0</v>
      </c>
      <c r="AR505" s="193" t="s">
        <v>83</v>
      </c>
      <c r="AT505" s="194" t="s">
        <v>72</v>
      </c>
      <c r="AU505" s="194" t="s">
        <v>78</v>
      </c>
      <c r="AY505" s="193" t="s">
        <v>160</v>
      </c>
      <c r="BK505" s="195">
        <f>BK506</f>
        <v>0</v>
      </c>
    </row>
    <row r="506" s="1" customFormat="1" ht="16.5" customHeight="1">
      <c r="B506" s="38"/>
      <c r="C506" s="198" t="s">
        <v>786</v>
      </c>
      <c r="D506" s="198" t="s">
        <v>162</v>
      </c>
      <c r="E506" s="199" t="s">
        <v>787</v>
      </c>
      <c r="F506" s="200" t="s">
        <v>788</v>
      </c>
      <c r="G506" s="201" t="s">
        <v>776</v>
      </c>
      <c r="H506" s="202">
        <v>1</v>
      </c>
      <c r="I506" s="203"/>
      <c r="J506" s="204">
        <f>ROUND(I506*H506,2)</f>
        <v>0</v>
      </c>
      <c r="K506" s="200" t="s">
        <v>19</v>
      </c>
      <c r="L506" s="43"/>
      <c r="M506" s="205" t="s">
        <v>19</v>
      </c>
      <c r="N506" s="206" t="s">
        <v>44</v>
      </c>
      <c r="O506" s="79"/>
      <c r="P506" s="207">
        <f>O506*H506</f>
        <v>0</v>
      </c>
      <c r="Q506" s="207">
        <v>0</v>
      </c>
      <c r="R506" s="207">
        <f>Q506*H506</f>
        <v>0</v>
      </c>
      <c r="S506" s="207">
        <v>0</v>
      </c>
      <c r="T506" s="208">
        <f>S506*H506</f>
        <v>0</v>
      </c>
      <c r="AR506" s="17" t="s">
        <v>247</v>
      </c>
      <c r="AT506" s="17" t="s">
        <v>162</v>
      </c>
      <c r="AU506" s="17" t="s">
        <v>83</v>
      </c>
      <c r="AY506" s="17" t="s">
        <v>160</v>
      </c>
      <c r="BE506" s="209">
        <f>IF(N506="základní",J506,0)</f>
        <v>0</v>
      </c>
      <c r="BF506" s="209">
        <f>IF(N506="snížená",J506,0)</f>
        <v>0</v>
      </c>
      <c r="BG506" s="209">
        <f>IF(N506="zákl. přenesená",J506,0)</f>
        <v>0</v>
      </c>
      <c r="BH506" s="209">
        <f>IF(N506="sníž. přenesená",J506,0)</f>
        <v>0</v>
      </c>
      <c r="BI506" s="209">
        <f>IF(N506="nulová",J506,0)</f>
        <v>0</v>
      </c>
      <c r="BJ506" s="17" t="s">
        <v>78</v>
      </c>
      <c r="BK506" s="209">
        <f>ROUND(I506*H506,2)</f>
        <v>0</v>
      </c>
      <c r="BL506" s="17" t="s">
        <v>247</v>
      </c>
      <c r="BM506" s="17" t="s">
        <v>789</v>
      </c>
    </row>
    <row r="507" s="10" customFormat="1" ht="22.8" customHeight="1">
      <c r="B507" s="182"/>
      <c r="C507" s="183"/>
      <c r="D507" s="184" t="s">
        <v>72</v>
      </c>
      <c r="E507" s="196" t="s">
        <v>790</v>
      </c>
      <c r="F507" s="196" t="s">
        <v>791</v>
      </c>
      <c r="G507" s="183"/>
      <c r="H507" s="183"/>
      <c r="I507" s="186"/>
      <c r="J507" s="197">
        <f>BK507</f>
        <v>0</v>
      </c>
      <c r="K507" s="183"/>
      <c r="L507" s="188"/>
      <c r="M507" s="189"/>
      <c r="N507" s="190"/>
      <c r="O507" s="190"/>
      <c r="P507" s="191">
        <f>P508</f>
        <v>0</v>
      </c>
      <c r="Q507" s="190"/>
      <c r="R507" s="191">
        <f>R508</f>
        <v>0</v>
      </c>
      <c r="S507" s="190"/>
      <c r="T507" s="192">
        <f>T508</f>
        <v>0</v>
      </c>
      <c r="AR507" s="193" t="s">
        <v>83</v>
      </c>
      <c r="AT507" s="194" t="s">
        <v>72</v>
      </c>
      <c r="AU507" s="194" t="s">
        <v>78</v>
      </c>
      <c r="AY507" s="193" t="s">
        <v>160</v>
      </c>
      <c r="BK507" s="195">
        <f>BK508</f>
        <v>0</v>
      </c>
    </row>
    <row r="508" s="1" customFormat="1" ht="16.5" customHeight="1">
      <c r="B508" s="38"/>
      <c r="C508" s="198" t="s">
        <v>792</v>
      </c>
      <c r="D508" s="198" t="s">
        <v>162</v>
      </c>
      <c r="E508" s="199" t="s">
        <v>793</v>
      </c>
      <c r="F508" s="200" t="s">
        <v>794</v>
      </c>
      <c r="G508" s="201" t="s">
        <v>776</v>
      </c>
      <c r="H508" s="202">
        <v>1</v>
      </c>
      <c r="I508" s="203"/>
      <c r="J508" s="204">
        <f>ROUND(I508*H508,2)</f>
        <v>0</v>
      </c>
      <c r="K508" s="200" t="s">
        <v>19</v>
      </c>
      <c r="L508" s="43"/>
      <c r="M508" s="205" t="s">
        <v>19</v>
      </c>
      <c r="N508" s="206" t="s">
        <v>44</v>
      </c>
      <c r="O508" s="79"/>
      <c r="P508" s="207">
        <f>O508*H508</f>
        <v>0</v>
      </c>
      <c r="Q508" s="207">
        <v>0</v>
      </c>
      <c r="R508" s="207">
        <f>Q508*H508</f>
        <v>0</v>
      </c>
      <c r="S508" s="207">
        <v>0</v>
      </c>
      <c r="T508" s="208">
        <f>S508*H508</f>
        <v>0</v>
      </c>
      <c r="AR508" s="17" t="s">
        <v>247</v>
      </c>
      <c r="AT508" s="17" t="s">
        <v>162</v>
      </c>
      <c r="AU508" s="17" t="s">
        <v>83</v>
      </c>
      <c r="AY508" s="17" t="s">
        <v>160</v>
      </c>
      <c r="BE508" s="209">
        <f>IF(N508="základní",J508,0)</f>
        <v>0</v>
      </c>
      <c r="BF508" s="209">
        <f>IF(N508="snížená",J508,0)</f>
        <v>0</v>
      </c>
      <c r="BG508" s="209">
        <f>IF(N508="zákl. přenesená",J508,0)</f>
        <v>0</v>
      </c>
      <c r="BH508" s="209">
        <f>IF(N508="sníž. přenesená",J508,0)</f>
        <v>0</v>
      </c>
      <c r="BI508" s="209">
        <f>IF(N508="nulová",J508,0)</f>
        <v>0</v>
      </c>
      <c r="BJ508" s="17" t="s">
        <v>78</v>
      </c>
      <c r="BK508" s="209">
        <f>ROUND(I508*H508,2)</f>
        <v>0</v>
      </c>
      <c r="BL508" s="17" t="s">
        <v>247</v>
      </c>
      <c r="BM508" s="17" t="s">
        <v>795</v>
      </c>
    </row>
    <row r="509" s="10" customFormat="1" ht="22.8" customHeight="1">
      <c r="B509" s="182"/>
      <c r="C509" s="183"/>
      <c r="D509" s="184" t="s">
        <v>72</v>
      </c>
      <c r="E509" s="196" t="s">
        <v>796</v>
      </c>
      <c r="F509" s="196" t="s">
        <v>797</v>
      </c>
      <c r="G509" s="183"/>
      <c r="H509" s="183"/>
      <c r="I509" s="186"/>
      <c r="J509" s="197">
        <f>BK509</f>
        <v>0</v>
      </c>
      <c r="K509" s="183"/>
      <c r="L509" s="188"/>
      <c r="M509" s="189"/>
      <c r="N509" s="190"/>
      <c r="O509" s="190"/>
      <c r="P509" s="191">
        <f>SUM(P510:P513)</f>
        <v>0</v>
      </c>
      <c r="Q509" s="190"/>
      <c r="R509" s="191">
        <f>SUM(R510:R513)</f>
        <v>0</v>
      </c>
      <c r="S509" s="190"/>
      <c r="T509" s="192">
        <f>SUM(T510:T513)</f>
        <v>0.47116800000000003</v>
      </c>
      <c r="AR509" s="193" t="s">
        <v>83</v>
      </c>
      <c r="AT509" s="194" t="s">
        <v>72</v>
      </c>
      <c r="AU509" s="194" t="s">
        <v>78</v>
      </c>
      <c r="AY509" s="193" t="s">
        <v>160</v>
      </c>
      <c r="BK509" s="195">
        <f>SUM(BK510:BK513)</f>
        <v>0</v>
      </c>
    </row>
    <row r="510" s="1" customFormat="1" ht="16.5" customHeight="1">
      <c r="B510" s="38"/>
      <c r="C510" s="198" t="s">
        <v>798</v>
      </c>
      <c r="D510" s="198" t="s">
        <v>162</v>
      </c>
      <c r="E510" s="199" t="s">
        <v>799</v>
      </c>
      <c r="F510" s="200" t="s">
        <v>800</v>
      </c>
      <c r="G510" s="201" t="s">
        <v>93</v>
      </c>
      <c r="H510" s="202">
        <v>9.8160000000000007</v>
      </c>
      <c r="I510" s="203"/>
      <c r="J510" s="204">
        <f>ROUND(I510*H510,2)</f>
        <v>0</v>
      </c>
      <c r="K510" s="200" t="s">
        <v>165</v>
      </c>
      <c r="L510" s="43"/>
      <c r="M510" s="205" t="s">
        <v>19</v>
      </c>
      <c r="N510" s="206" t="s">
        <v>44</v>
      </c>
      <c r="O510" s="79"/>
      <c r="P510" s="207">
        <f>O510*H510</f>
        <v>0</v>
      </c>
      <c r="Q510" s="207">
        <v>0</v>
      </c>
      <c r="R510" s="207">
        <f>Q510*H510</f>
        <v>0</v>
      </c>
      <c r="S510" s="207">
        <v>0.040000000000000001</v>
      </c>
      <c r="T510" s="208">
        <f>S510*H510</f>
        <v>0.39264000000000004</v>
      </c>
      <c r="AR510" s="17" t="s">
        <v>247</v>
      </c>
      <c r="AT510" s="17" t="s">
        <v>162</v>
      </c>
      <c r="AU510" s="17" t="s">
        <v>83</v>
      </c>
      <c r="AY510" s="17" t="s">
        <v>160</v>
      </c>
      <c r="BE510" s="209">
        <f>IF(N510="základní",J510,0)</f>
        <v>0</v>
      </c>
      <c r="BF510" s="209">
        <f>IF(N510="snížená",J510,0)</f>
        <v>0</v>
      </c>
      <c r="BG510" s="209">
        <f>IF(N510="zákl. přenesená",J510,0)</f>
        <v>0</v>
      </c>
      <c r="BH510" s="209">
        <f>IF(N510="sníž. přenesená",J510,0)</f>
        <v>0</v>
      </c>
      <c r="BI510" s="209">
        <f>IF(N510="nulová",J510,0)</f>
        <v>0</v>
      </c>
      <c r="BJ510" s="17" t="s">
        <v>78</v>
      </c>
      <c r="BK510" s="209">
        <f>ROUND(I510*H510,2)</f>
        <v>0</v>
      </c>
      <c r="BL510" s="17" t="s">
        <v>247</v>
      </c>
      <c r="BM510" s="17" t="s">
        <v>801</v>
      </c>
    </row>
    <row r="511" s="11" customFormat="1">
      <c r="B511" s="210"/>
      <c r="C511" s="211"/>
      <c r="D511" s="212" t="s">
        <v>168</v>
      </c>
      <c r="E511" s="213" t="s">
        <v>19</v>
      </c>
      <c r="F511" s="214" t="s">
        <v>802</v>
      </c>
      <c r="G511" s="211"/>
      <c r="H511" s="213" t="s">
        <v>19</v>
      </c>
      <c r="I511" s="215"/>
      <c r="J511" s="211"/>
      <c r="K511" s="211"/>
      <c r="L511" s="216"/>
      <c r="M511" s="217"/>
      <c r="N511" s="218"/>
      <c r="O511" s="218"/>
      <c r="P511" s="218"/>
      <c r="Q511" s="218"/>
      <c r="R511" s="218"/>
      <c r="S511" s="218"/>
      <c r="T511" s="219"/>
      <c r="AT511" s="220" t="s">
        <v>168</v>
      </c>
      <c r="AU511" s="220" t="s">
        <v>83</v>
      </c>
      <c r="AV511" s="11" t="s">
        <v>78</v>
      </c>
      <c r="AW511" s="11" t="s">
        <v>34</v>
      </c>
      <c r="AX511" s="11" t="s">
        <v>73</v>
      </c>
      <c r="AY511" s="220" t="s">
        <v>160</v>
      </c>
    </row>
    <row r="512" s="12" customFormat="1">
      <c r="B512" s="221"/>
      <c r="C512" s="222"/>
      <c r="D512" s="212" t="s">
        <v>168</v>
      </c>
      <c r="E512" s="223" t="s">
        <v>19</v>
      </c>
      <c r="F512" s="224" t="s">
        <v>803</v>
      </c>
      <c r="G512" s="222"/>
      <c r="H512" s="225">
        <v>9.8160000000000007</v>
      </c>
      <c r="I512" s="226"/>
      <c r="J512" s="222"/>
      <c r="K512" s="222"/>
      <c r="L512" s="227"/>
      <c r="M512" s="228"/>
      <c r="N512" s="229"/>
      <c r="O512" s="229"/>
      <c r="P512" s="229"/>
      <c r="Q512" s="229"/>
      <c r="R512" s="229"/>
      <c r="S512" s="229"/>
      <c r="T512" s="230"/>
      <c r="AT512" s="231" t="s">
        <v>168</v>
      </c>
      <c r="AU512" s="231" t="s">
        <v>83</v>
      </c>
      <c r="AV512" s="12" t="s">
        <v>83</v>
      </c>
      <c r="AW512" s="12" t="s">
        <v>34</v>
      </c>
      <c r="AX512" s="12" t="s">
        <v>78</v>
      </c>
      <c r="AY512" s="231" t="s">
        <v>160</v>
      </c>
    </row>
    <row r="513" s="1" customFormat="1" ht="16.5" customHeight="1">
      <c r="B513" s="38"/>
      <c r="C513" s="198" t="s">
        <v>804</v>
      </c>
      <c r="D513" s="198" t="s">
        <v>162</v>
      </c>
      <c r="E513" s="199" t="s">
        <v>805</v>
      </c>
      <c r="F513" s="200" t="s">
        <v>806</v>
      </c>
      <c r="G513" s="201" t="s">
        <v>93</v>
      </c>
      <c r="H513" s="202">
        <v>9.8160000000000007</v>
      </c>
      <c r="I513" s="203"/>
      <c r="J513" s="204">
        <f>ROUND(I513*H513,2)</f>
        <v>0</v>
      </c>
      <c r="K513" s="200" t="s">
        <v>165</v>
      </c>
      <c r="L513" s="43"/>
      <c r="M513" s="205" t="s">
        <v>19</v>
      </c>
      <c r="N513" s="206" t="s">
        <v>44</v>
      </c>
      <c r="O513" s="79"/>
      <c r="P513" s="207">
        <f>O513*H513</f>
        <v>0</v>
      </c>
      <c r="Q513" s="207">
        <v>0</v>
      </c>
      <c r="R513" s="207">
        <f>Q513*H513</f>
        <v>0</v>
      </c>
      <c r="S513" s="207">
        <v>0.0080000000000000002</v>
      </c>
      <c r="T513" s="208">
        <f>S513*H513</f>
        <v>0.078528000000000001</v>
      </c>
      <c r="AR513" s="17" t="s">
        <v>247</v>
      </c>
      <c r="AT513" s="17" t="s">
        <v>162</v>
      </c>
      <c r="AU513" s="17" t="s">
        <v>83</v>
      </c>
      <c r="AY513" s="17" t="s">
        <v>160</v>
      </c>
      <c r="BE513" s="209">
        <f>IF(N513="základní",J513,0)</f>
        <v>0</v>
      </c>
      <c r="BF513" s="209">
        <f>IF(N513="snížená",J513,0)</f>
        <v>0</v>
      </c>
      <c r="BG513" s="209">
        <f>IF(N513="zákl. přenesená",J513,0)</f>
        <v>0</v>
      </c>
      <c r="BH513" s="209">
        <f>IF(N513="sníž. přenesená",J513,0)</f>
        <v>0</v>
      </c>
      <c r="BI513" s="209">
        <f>IF(N513="nulová",J513,0)</f>
        <v>0</v>
      </c>
      <c r="BJ513" s="17" t="s">
        <v>78</v>
      </c>
      <c r="BK513" s="209">
        <f>ROUND(I513*H513,2)</f>
        <v>0</v>
      </c>
      <c r="BL513" s="17" t="s">
        <v>247</v>
      </c>
      <c r="BM513" s="17" t="s">
        <v>807</v>
      </c>
    </row>
    <row r="514" s="10" customFormat="1" ht="22.8" customHeight="1">
      <c r="B514" s="182"/>
      <c r="C514" s="183"/>
      <c r="D514" s="184" t="s">
        <v>72</v>
      </c>
      <c r="E514" s="196" t="s">
        <v>808</v>
      </c>
      <c r="F514" s="196" t="s">
        <v>809</v>
      </c>
      <c r="G514" s="183"/>
      <c r="H514" s="183"/>
      <c r="I514" s="186"/>
      <c r="J514" s="197">
        <f>BK514</f>
        <v>0</v>
      </c>
      <c r="K514" s="183"/>
      <c r="L514" s="188"/>
      <c r="M514" s="189"/>
      <c r="N514" s="190"/>
      <c r="O514" s="190"/>
      <c r="P514" s="191">
        <f>SUM(P515:P531)</f>
        <v>0</v>
      </c>
      <c r="Q514" s="190"/>
      <c r="R514" s="191">
        <f>SUM(R515:R531)</f>
        <v>0.29635314000000001</v>
      </c>
      <c r="S514" s="190"/>
      <c r="T514" s="192">
        <f>SUM(T515:T531)</f>
        <v>0.12959999999999999</v>
      </c>
      <c r="AR514" s="193" t="s">
        <v>83</v>
      </c>
      <c r="AT514" s="194" t="s">
        <v>72</v>
      </c>
      <c r="AU514" s="194" t="s">
        <v>78</v>
      </c>
      <c r="AY514" s="193" t="s">
        <v>160</v>
      </c>
      <c r="BK514" s="195">
        <f>SUM(BK515:BK531)</f>
        <v>0</v>
      </c>
    </row>
    <row r="515" s="1" customFormat="1" ht="22.5" customHeight="1">
      <c r="B515" s="38"/>
      <c r="C515" s="198" t="s">
        <v>810</v>
      </c>
      <c r="D515" s="198" t="s">
        <v>162</v>
      </c>
      <c r="E515" s="199" t="s">
        <v>811</v>
      </c>
      <c r="F515" s="200" t="s">
        <v>812</v>
      </c>
      <c r="G515" s="201" t="s">
        <v>93</v>
      </c>
      <c r="H515" s="202">
        <v>17.015999999999998</v>
      </c>
      <c r="I515" s="203"/>
      <c r="J515" s="204">
        <f>ROUND(I515*H515,2)</f>
        <v>0</v>
      </c>
      <c r="K515" s="200" t="s">
        <v>165</v>
      </c>
      <c r="L515" s="43"/>
      <c r="M515" s="205" t="s">
        <v>19</v>
      </c>
      <c r="N515" s="206" t="s">
        <v>44</v>
      </c>
      <c r="O515" s="79"/>
      <c r="P515" s="207">
        <f>O515*H515</f>
        <v>0</v>
      </c>
      <c r="Q515" s="207">
        <v>0.012540000000000001</v>
      </c>
      <c r="R515" s="207">
        <f>Q515*H515</f>
        <v>0.21338063999999998</v>
      </c>
      <c r="S515" s="207">
        <v>0</v>
      </c>
      <c r="T515" s="208">
        <f>S515*H515</f>
        <v>0</v>
      </c>
      <c r="AR515" s="17" t="s">
        <v>247</v>
      </c>
      <c r="AT515" s="17" t="s">
        <v>162</v>
      </c>
      <c r="AU515" s="17" t="s">
        <v>83</v>
      </c>
      <c r="AY515" s="17" t="s">
        <v>160</v>
      </c>
      <c r="BE515" s="209">
        <f>IF(N515="základní",J515,0)</f>
        <v>0</v>
      </c>
      <c r="BF515" s="209">
        <f>IF(N515="snížená",J515,0)</f>
        <v>0</v>
      </c>
      <c r="BG515" s="209">
        <f>IF(N515="zákl. přenesená",J515,0)</f>
        <v>0</v>
      </c>
      <c r="BH515" s="209">
        <f>IF(N515="sníž. přenesená",J515,0)</f>
        <v>0</v>
      </c>
      <c r="BI515" s="209">
        <f>IF(N515="nulová",J515,0)</f>
        <v>0</v>
      </c>
      <c r="BJ515" s="17" t="s">
        <v>78</v>
      </c>
      <c r="BK515" s="209">
        <f>ROUND(I515*H515,2)</f>
        <v>0</v>
      </c>
      <c r="BL515" s="17" t="s">
        <v>247</v>
      </c>
      <c r="BM515" s="17" t="s">
        <v>813</v>
      </c>
    </row>
    <row r="516" s="12" customFormat="1">
      <c r="B516" s="221"/>
      <c r="C516" s="222"/>
      <c r="D516" s="212" t="s">
        <v>168</v>
      </c>
      <c r="E516" s="223" t="s">
        <v>104</v>
      </c>
      <c r="F516" s="224" t="s">
        <v>814</v>
      </c>
      <c r="G516" s="222"/>
      <c r="H516" s="225">
        <v>17.015999999999998</v>
      </c>
      <c r="I516" s="226"/>
      <c r="J516" s="222"/>
      <c r="K516" s="222"/>
      <c r="L516" s="227"/>
      <c r="M516" s="228"/>
      <c r="N516" s="229"/>
      <c r="O516" s="229"/>
      <c r="P516" s="229"/>
      <c r="Q516" s="229"/>
      <c r="R516" s="229"/>
      <c r="S516" s="229"/>
      <c r="T516" s="230"/>
      <c r="AT516" s="231" t="s">
        <v>168</v>
      </c>
      <c r="AU516" s="231" t="s">
        <v>83</v>
      </c>
      <c r="AV516" s="12" t="s">
        <v>83</v>
      </c>
      <c r="AW516" s="12" t="s">
        <v>34</v>
      </c>
      <c r="AX516" s="12" t="s">
        <v>73</v>
      </c>
      <c r="AY516" s="231" t="s">
        <v>160</v>
      </c>
    </row>
    <row r="517" s="14" customFormat="1">
      <c r="B517" s="243"/>
      <c r="C517" s="244"/>
      <c r="D517" s="212" t="s">
        <v>168</v>
      </c>
      <c r="E517" s="245" t="s">
        <v>19</v>
      </c>
      <c r="F517" s="246" t="s">
        <v>183</v>
      </c>
      <c r="G517" s="244"/>
      <c r="H517" s="247">
        <v>17.015999999999998</v>
      </c>
      <c r="I517" s="248"/>
      <c r="J517" s="244"/>
      <c r="K517" s="244"/>
      <c r="L517" s="249"/>
      <c r="M517" s="250"/>
      <c r="N517" s="251"/>
      <c r="O517" s="251"/>
      <c r="P517" s="251"/>
      <c r="Q517" s="251"/>
      <c r="R517" s="251"/>
      <c r="S517" s="251"/>
      <c r="T517" s="252"/>
      <c r="AT517" s="253" t="s">
        <v>168</v>
      </c>
      <c r="AU517" s="253" t="s">
        <v>83</v>
      </c>
      <c r="AV517" s="14" t="s">
        <v>166</v>
      </c>
      <c r="AW517" s="14" t="s">
        <v>34</v>
      </c>
      <c r="AX517" s="14" t="s">
        <v>78</v>
      </c>
      <c r="AY517" s="253" t="s">
        <v>160</v>
      </c>
    </row>
    <row r="518" s="1" customFormat="1" ht="16.5" customHeight="1">
      <c r="B518" s="38"/>
      <c r="C518" s="198" t="s">
        <v>815</v>
      </c>
      <c r="D518" s="198" t="s">
        <v>162</v>
      </c>
      <c r="E518" s="199" t="s">
        <v>816</v>
      </c>
      <c r="F518" s="200" t="s">
        <v>817</v>
      </c>
      <c r="G518" s="201" t="s">
        <v>93</v>
      </c>
      <c r="H518" s="202">
        <v>2.9449999999999998</v>
      </c>
      <c r="I518" s="203"/>
      <c r="J518" s="204">
        <f>ROUND(I518*H518,2)</f>
        <v>0</v>
      </c>
      <c r="K518" s="200" t="s">
        <v>165</v>
      </c>
      <c r="L518" s="43"/>
      <c r="M518" s="205" t="s">
        <v>19</v>
      </c>
      <c r="N518" s="206" t="s">
        <v>44</v>
      </c>
      <c r="O518" s="79"/>
      <c r="P518" s="207">
        <f>O518*H518</f>
        <v>0</v>
      </c>
      <c r="Q518" s="207">
        <v>0</v>
      </c>
      <c r="R518" s="207">
        <f>Q518*H518</f>
        <v>0</v>
      </c>
      <c r="S518" s="207">
        <v>0</v>
      </c>
      <c r="T518" s="208">
        <f>S518*H518</f>
        <v>0</v>
      </c>
      <c r="AR518" s="17" t="s">
        <v>247</v>
      </c>
      <c r="AT518" s="17" t="s">
        <v>162</v>
      </c>
      <c r="AU518" s="17" t="s">
        <v>83</v>
      </c>
      <c r="AY518" s="17" t="s">
        <v>160</v>
      </c>
      <c r="BE518" s="209">
        <f>IF(N518="základní",J518,0)</f>
        <v>0</v>
      </c>
      <c r="BF518" s="209">
        <f>IF(N518="snížená",J518,0)</f>
        <v>0</v>
      </c>
      <c r="BG518" s="209">
        <f>IF(N518="zákl. přenesená",J518,0)</f>
        <v>0</v>
      </c>
      <c r="BH518" s="209">
        <f>IF(N518="sníž. přenesená",J518,0)</f>
        <v>0</v>
      </c>
      <c r="BI518" s="209">
        <f>IF(N518="nulová",J518,0)</f>
        <v>0</v>
      </c>
      <c r="BJ518" s="17" t="s">
        <v>78</v>
      </c>
      <c r="BK518" s="209">
        <f>ROUND(I518*H518,2)</f>
        <v>0</v>
      </c>
      <c r="BL518" s="17" t="s">
        <v>247</v>
      </c>
      <c r="BM518" s="17" t="s">
        <v>818</v>
      </c>
    </row>
    <row r="519" s="12" customFormat="1">
      <c r="B519" s="221"/>
      <c r="C519" s="222"/>
      <c r="D519" s="212" t="s">
        <v>168</v>
      </c>
      <c r="E519" s="223" t="s">
        <v>19</v>
      </c>
      <c r="F519" s="224" t="s">
        <v>819</v>
      </c>
      <c r="G519" s="222"/>
      <c r="H519" s="225">
        <v>2.9449999999999998</v>
      </c>
      <c r="I519" s="226"/>
      <c r="J519" s="222"/>
      <c r="K519" s="222"/>
      <c r="L519" s="227"/>
      <c r="M519" s="228"/>
      <c r="N519" s="229"/>
      <c r="O519" s="229"/>
      <c r="P519" s="229"/>
      <c r="Q519" s="229"/>
      <c r="R519" s="229"/>
      <c r="S519" s="229"/>
      <c r="T519" s="230"/>
      <c r="AT519" s="231" t="s">
        <v>168</v>
      </c>
      <c r="AU519" s="231" t="s">
        <v>83</v>
      </c>
      <c r="AV519" s="12" t="s">
        <v>83</v>
      </c>
      <c r="AW519" s="12" t="s">
        <v>34</v>
      </c>
      <c r="AX519" s="12" t="s">
        <v>78</v>
      </c>
      <c r="AY519" s="231" t="s">
        <v>160</v>
      </c>
    </row>
    <row r="520" s="1" customFormat="1" ht="16.5" customHeight="1">
      <c r="B520" s="38"/>
      <c r="C520" s="198" t="s">
        <v>820</v>
      </c>
      <c r="D520" s="198" t="s">
        <v>162</v>
      </c>
      <c r="E520" s="199" t="s">
        <v>821</v>
      </c>
      <c r="F520" s="200" t="s">
        <v>822</v>
      </c>
      <c r="G520" s="201" t="s">
        <v>93</v>
      </c>
      <c r="H520" s="202">
        <v>17.015999999999998</v>
      </c>
      <c r="I520" s="203"/>
      <c r="J520" s="204">
        <f>ROUND(I520*H520,2)</f>
        <v>0</v>
      </c>
      <c r="K520" s="200" t="s">
        <v>165</v>
      </c>
      <c r="L520" s="43"/>
      <c r="M520" s="205" t="s">
        <v>19</v>
      </c>
      <c r="N520" s="206" t="s">
        <v>44</v>
      </c>
      <c r="O520" s="79"/>
      <c r="P520" s="207">
        <f>O520*H520</f>
        <v>0</v>
      </c>
      <c r="Q520" s="207">
        <v>0.00010000000000000001</v>
      </c>
      <c r="R520" s="207">
        <f>Q520*H520</f>
        <v>0.0017015999999999999</v>
      </c>
      <c r="S520" s="207">
        <v>0</v>
      </c>
      <c r="T520" s="208">
        <f>S520*H520</f>
        <v>0</v>
      </c>
      <c r="AR520" s="17" t="s">
        <v>247</v>
      </c>
      <c r="AT520" s="17" t="s">
        <v>162</v>
      </c>
      <c r="AU520" s="17" t="s">
        <v>83</v>
      </c>
      <c r="AY520" s="17" t="s">
        <v>160</v>
      </c>
      <c r="BE520" s="209">
        <f>IF(N520="základní",J520,0)</f>
        <v>0</v>
      </c>
      <c r="BF520" s="209">
        <f>IF(N520="snížená",J520,0)</f>
        <v>0</v>
      </c>
      <c r="BG520" s="209">
        <f>IF(N520="zákl. přenesená",J520,0)</f>
        <v>0</v>
      </c>
      <c r="BH520" s="209">
        <f>IF(N520="sníž. přenesená",J520,0)</f>
        <v>0</v>
      </c>
      <c r="BI520" s="209">
        <f>IF(N520="nulová",J520,0)</f>
        <v>0</v>
      </c>
      <c r="BJ520" s="17" t="s">
        <v>78</v>
      </c>
      <c r="BK520" s="209">
        <f>ROUND(I520*H520,2)</f>
        <v>0</v>
      </c>
      <c r="BL520" s="17" t="s">
        <v>247</v>
      </c>
      <c r="BM520" s="17" t="s">
        <v>823</v>
      </c>
    </row>
    <row r="521" s="1" customFormat="1" ht="22.5" customHeight="1">
      <c r="B521" s="38"/>
      <c r="C521" s="198" t="s">
        <v>824</v>
      </c>
      <c r="D521" s="198" t="s">
        <v>162</v>
      </c>
      <c r="E521" s="199" t="s">
        <v>825</v>
      </c>
      <c r="F521" s="200" t="s">
        <v>826</v>
      </c>
      <c r="G521" s="201" t="s">
        <v>267</v>
      </c>
      <c r="H521" s="202">
        <v>3</v>
      </c>
      <c r="I521" s="203"/>
      <c r="J521" s="204">
        <f>ROUND(I521*H521,2)</f>
        <v>0</v>
      </c>
      <c r="K521" s="200" t="s">
        <v>165</v>
      </c>
      <c r="L521" s="43"/>
      <c r="M521" s="205" t="s">
        <v>19</v>
      </c>
      <c r="N521" s="206" t="s">
        <v>44</v>
      </c>
      <c r="O521" s="79"/>
      <c r="P521" s="207">
        <f>O521*H521</f>
        <v>0</v>
      </c>
      <c r="Q521" s="207">
        <v>0.0021700000000000001</v>
      </c>
      <c r="R521" s="207">
        <f>Q521*H521</f>
        <v>0.0065100000000000002</v>
      </c>
      <c r="S521" s="207">
        <v>0.021999999999999999</v>
      </c>
      <c r="T521" s="208">
        <f>S521*H521</f>
        <v>0.066000000000000003</v>
      </c>
      <c r="AR521" s="17" t="s">
        <v>247</v>
      </c>
      <c r="AT521" s="17" t="s">
        <v>162</v>
      </c>
      <c r="AU521" s="17" t="s">
        <v>83</v>
      </c>
      <c r="AY521" s="17" t="s">
        <v>160</v>
      </c>
      <c r="BE521" s="209">
        <f>IF(N521="základní",J521,0)</f>
        <v>0</v>
      </c>
      <c r="BF521" s="209">
        <f>IF(N521="snížená",J521,0)</f>
        <v>0</v>
      </c>
      <c r="BG521" s="209">
        <f>IF(N521="zákl. přenesená",J521,0)</f>
        <v>0</v>
      </c>
      <c r="BH521" s="209">
        <f>IF(N521="sníž. přenesená",J521,0)</f>
        <v>0</v>
      </c>
      <c r="BI521" s="209">
        <f>IF(N521="nulová",J521,0)</f>
        <v>0</v>
      </c>
      <c r="BJ521" s="17" t="s">
        <v>78</v>
      </c>
      <c r="BK521" s="209">
        <f>ROUND(I521*H521,2)</f>
        <v>0</v>
      </c>
      <c r="BL521" s="17" t="s">
        <v>247</v>
      </c>
      <c r="BM521" s="17" t="s">
        <v>827</v>
      </c>
    </row>
    <row r="522" s="11" customFormat="1">
      <c r="B522" s="210"/>
      <c r="C522" s="211"/>
      <c r="D522" s="212" t="s">
        <v>168</v>
      </c>
      <c r="E522" s="213" t="s">
        <v>19</v>
      </c>
      <c r="F522" s="214" t="s">
        <v>399</v>
      </c>
      <c r="G522" s="211"/>
      <c r="H522" s="213" t="s">
        <v>19</v>
      </c>
      <c r="I522" s="215"/>
      <c r="J522" s="211"/>
      <c r="K522" s="211"/>
      <c r="L522" s="216"/>
      <c r="M522" s="217"/>
      <c r="N522" s="218"/>
      <c r="O522" s="218"/>
      <c r="P522" s="218"/>
      <c r="Q522" s="218"/>
      <c r="R522" s="218"/>
      <c r="S522" s="218"/>
      <c r="T522" s="219"/>
      <c r="AT522" s="220" t="s">
        <v>168</v>
      </c>
      <c r="AU522" s="220" t="s">
        <v>83</v>
      </c>
      <c r="AV522" s="11" t="s">
        <v>78</v>
      </c>
      <c r="AW522" s="11" t="s">
        <v>34</v>
      </c>
      <c r="AX522" s="11" t="s">
        <v>73</v>
      </c>
      <c r="AY522" s="220" t="s">
        <v>160</v>
      </c>
    </row>
    <row r="523" s="11" customFormat="1">
      <c r="B523" s="210"/>
      <c r="C523" s="211"/>
      <c r="D523" s="212" t="s">
        <v>168</v>
      </c>
      <c r="E523" s="213" t="s">
        <v>19</v>
      </c>
      <c r="F523" s="214" t="s">
        <v>828</v>
      </c>
      <c r="G523" s="211"/>
      <c r="H523" s="213" t="s">
        <v>19</v>
      </c>
      <c r="I523" s="215"/>
      <c r="J523" s="211"/>
      <c r="K523" s="211"/>
      <c r="L523" s="216"/>
      <c r="M523" s="217"/>
      <c r="N523" s="218"/>
      <c r="O523" s="218"/>
      <c r="P523" s="218"/>
      <c r="Q523" s="218"/>
      <c r="R523" s="218"/>
      <c r="S523" s="218"/>
      <c r="T523" s="219"/>
      <c r="AT523" s="220" t="s">
        <v>168</v>
      </c>
      <c r="AU523" s="220" t="s">
        <v>83</v>
      </c>
      <c r="AV523" s="11" t="s">
        <v>78</v>
      </c>
      <c r="AW523" s="11" t="s">
        <v>34</v>
      </c>
      <c r="AX523" s="11" t="s">
        <v>73</v>
      </c>
      <c r="AY523" s="220" t="s">
        <v>160</v>
      </c>
    </row>
    <row r="524" s="11" customFormat="1">
      <c r="B524" s="210"/>
      <c r="C524" s="211"/>
      <c r="D524" s="212" t="s">
        <v>168</v>
      </c>
      <c r="E524" s="213" t="s">
        <v>19</v>
      </c>
      <c r="F524" s="214" t="s">
        <v>829</v>
      </c>
      <c r="G524" s="211"/>
      <c r="H524" s="213" t="s">
        <v>19</v>
      </c>
      <c r="I524" s="215"/>
      <c r="J524" s="211"/>
      <c r="K524" s="211"/>
      <c r="L524" s="216"/>
      <c r="M524" s="217"/>
      <c r="N524" s="218"/>
      <c r="O524" s="218"/>
      <c r="P524" s="218"/>
      <c r="Q524" s="218"/>
      <c r="R524" s="218"/>
      <c r="S524" s="218"/>
      <c r="T524" s="219"/>
      <c r="AT524" s="220" t="s">
        <v>168</v>
      </c>
      <c r="AU524" s="220" t="s">
        <v>83</v>
      </c>
      <c r="AV524" s="11" t="s">
        <v>78</v>
      </c>
      <c r="AW524" s="11" t="s">
        <v>34</v>
      </c>
      <c r="AX524" s="11" t="s">
        <v>73</v>
      </c>
      <c r="AY524" s="220" t="s">
        <v>160</v>
      </c>
    </row>
    <row r="525" s="12" customFormat="1">
      <c r="B525" s="221"/>
      <c r="C525" s="222"/>
      <c r="D525" s="212" t="s">
        <v>168</v>
      </c>
      <c r="E525" s="223" t="s">
        <v>19</v>
      </c>
      <c r="F525" s="224" t="s">
        <v>830</v>
      </c>
      <c r="G525" s="222"/>
      <c r="H525" s="225">
        <v>3</v>
      </c>
      <c r="I525" s="226"/>
      <c r="J525" s="222"/>
      <c r="K525" s="222"/>
      <c r="L525" s="227"/>
      <c r="M525" s="228"/>
      <c r="N525" s="229"/>
      <c r="O525" s="229"/>
      <c r="P525" s="229"/>
      <c r="Q525" s="229"/>
      <c r="R525" s="229"/>
      <c r="S525" s="229"/>
      <c r="T525" s="230"/>
      <c r="AT525" s="231" t="s">
        <v>168</v>
      </c>
      <c r="AU525" s="231" t="s">
        <v>83</v>
      </c>
      <c r="AV525" s="12" t="s">
        <v>83</v>
      </c>
      <c r="AW525" s="12" t="s">
        <v>34</v>
      </c>
      <c r="AX525" s="12" t="s">
        <v>78</v>
      </c>
      <c r="AY525" s="231" t="s">
        <v>160</v>
      </c>
    </row>
    <row r="526" s="1" customFormat="1" ht="22.5" customHeight="1">
      <c r="B526" s="38"/>
      <c r="C526" s="198" t="s">
        <v>831</v>
      </c>
      <c r="D526" s="198" t="s">
        <v>162</v>
      </c>
      <c r="E526" s="199" t="s">
        <v>832</v>
      </c>
      <c r="F526" s="200" t="s">
        <v>833</v>
      </c>
      <c r="G526" s="201" t="s">
        <v>93</v>
      </c>
      <c r="H526" s="202">
        <v>2.9700000000000002</v>
      </c>
      <c r="I526" s="203"/>
      <c r="J526" s="204">
        <f>ROUND(I526*H526,2)</f>
        <v>0</v>
      </c>
      <c r="K526" s="200" t="s">
        <v>165</v>
      </c>
      <c r="L526" s="43"/>
      <c r="M526" s="205" t="s">
        <v>19</v>
      </c>
      <c r="N526" s="206" t="s">
        <v>44</v>
      </c>
      <c r="O526" s="79"/>
      <c r="P526" s="207">
        <f>O526*H526</f>
        <v>0</v>
      </c>
      <c r="Q526" s="207">
        <v>0.02197</v>
      </c>
      <c r="R526" s="207">
        <f>Q526*H526</f>
        <v>0.065250900000000001</v>
      </c>
      <c r="S526" s="207">
        <v>0</v>
      </c>
      <c r="T526" s="208">
        <f>S526*H526</f>
        <v>0</v>
      </c>
      <c r="AR526" s="17" t="s">
        <v>247</v>
      </c>
      <c r="AT526" s="17" t="s">
        <v>162</v>
      </c>
      <c r="AU526" s="17" t="s">
        <v>83</v>
      </c>
      <c r="AY526" s="17" t="s">
        <v>160</v>
      </c>
      <c r="BE526" s="209">
        <f>IF(N526="základní",J526,0)</f>
        <v>0</v>
      </c>
      <c r="BF526" s="209">
        <f>IF(N526="snížená",J526,0)</f>
        <v>0</v>
      </c>
      <c r="BG526" s="209">
        <f>IF(N526="zákl. přenesená",J526,0)</f>
        <v>0</v>
      </c>
      <c r="BH526" s="209">
        <f>IF(N526="sníž. přenesená",J526,0)</f>
        <v>0</v>
      </c>
      <c r="BI526" s="209">
        <f>IF(N526="nulová",J526,0)</f>
        <v>0</v>
      </c>
      <c r="BJ526" s="17" t="s">
        <v>78</v>
      </c>
      <c r="BK526" s="209">
        <f>ROUND(I526*H526,2)</f>
        <v>0</v>
      </c>
      <c r="BL526" s="17" t="s">
        <v>247</v>
      </c>
      <c r="BM526" s="17" t="s">
        <v>834</v>
      </c>
    </row>
    <row r="527" s="12" customFormat="1">
      <c r="B527" s="221"/>
      <c r="C527" s="222"/>
      <c r="D527" s="212" t="s">
        <v>168</v>
      </c>
      <c r="E527" s="223" t="s">
        <v>19</v>
      </c>
      <c r="F527" s="224" t="s">
        <v>835</v>
      </c>
      <c r="G527" s="222"/>
      <c r="H527" s="225">
        <v>2.9700000000000002</v>
      </c>
      <c r="I527" s="226"/>
      <c r="J527" s="222"/>
      <c r="K527" s="222"/>
      <c r="L527" s="227"/>
      <c r="M527" s="228"/>
      <c r="N527" s="229"/>
      <c r="O527" s="229"/>
      <c r="P527" s="229"/>
      <c r="Q527" s="229"/>
      <c r="R527" s="229"/>
      <c r="S527" s="229"/>
      <c r="T527" s="230"/>
      <c r="AT527" s="231" t="s">
        <v>168</v>
      </c>
      <c r="AU527" s="231" t="s">
        <v>83</v>
      </c>
      <c r="AV527" s="12" t="s">
        <v>83</v>
      </c>
      <c r="AW527" s="12" t="s">
        <v>34</v>
      </c>
      <c r="AX527" s="12" t="s">
        <v>78</v>
      </c>
      <c r="AY527" s="231" t="s">
        <v>160</v>
      </c>
    </row>
    <row r="528" s="1" customFormat="1" ht="22.5" customHeight="1">
      <c r="B528" s="38"/>
      <c r="C528" s="198" t="s">
        <v>836</v>
      </c>
      <c r="D528" s="198" t="s">
        <v>162</v>
      </c>
      <c r="E528" s="199" t="s">
        <v>837</v>
      </c>
      <c r="F528" s="200" t="s">
        <v>838</v>
      </c>
      <c r="G528" s="201" t="s">
        <v>267</v>
      </c>
      <c r="H528" s="202">
        <v>1</v>
      </c>
      <c r="I528" s="203"/>
      <c r="J528" s="204">
        <f>ROUND(I528*H528,2)</f>
        <v>0</v>
      </c>
      <c r="K528" s="200" t="s">
        <v>165</v>
      </c>
      <c r="L528" s="43"/>
      <c r="M528" s="205" t="s">
        <v>19</v>
      </c>
      <c r="N528" s="206" t="s">
        <v>44</v>
      </c>
      <c r="O528" s="79"/>
      <c r="P528" s="207">
        <f>O528*H528</f>
        <v>0</v>
      </c>
      <c r="Q528" s="207">
        <v>0.0095099999999999994</v>
      </c>
      <c r="R528" s="207">
        <f>Q528*H528</f>
        <v>0.0095099999999999994</v>
      </c>
      <c r="S528" s="207">
        <v>0.063600000000000004</v>
      </c>
      <c r="T528" s="208">
        <f>S528*H528</f>
        <v>0.063600000000000004</v>
      </c>
      <c r="AR528" s="17" t="s">
        <v>247</v>
      </c>
      <c r="AT528" s="17" t="s">
        <v>162</v>
      </c>
      <c r="AU528" s="17" t="s">
        <v>83</v>
      </c>
      <c r="AY528" s="17" t="s">
        <v>160</v>
      </c>
      <c r="BE528" s="209">
        <f>IF(N528="základní",J528,0)</f>
        <v>0</v>
      </c>
      <c r="BF528" s="209">
        <f>IF(N528="snížená",J528,0)</f>
        <v>0</v>
      </c>
      <c r="BG528" s="209">
        <f>IF(N528="zákl. přenesená",J528,0)</f>
        <v>0</v>
      </c>
      <c r="BH528" s="209">
        <f>IF(N528="sníž. přenesená",J528,0)</f>
        <v>0</v>
      </c>
      <c r="BI528" s="209">
        <f>IF(N528="nulová",J528,0)</f>
        <v>0</v>
      </c>
      <c r="BJ528" s="17" t="s">
        <v>78</v>
      </c>
      <c r="BK528" s="209">
        <f>ROUND(I528*H528,2)</f>
        <v>0</v>
      </c>
      <c r="BL528" s="17" t="s">
        <v>247</v>
      </c>
      <c r="BM528" s="17" t="s">
        <v>839</v>
      </c>
    </row>
    <row r="529" s="12" customFormat="1">
      <c r="B529" s="221"/>
      <c r="C529" s="222"/>
      <c r="D529" s="212" t="s">
        <v>168</v>
      </c>
      <c r="E529" s="223" t="s">
        <v>19</v>
      </c>
      <c r="F529" s="224" t="s">
        <v>840</v>
      </c>
      <c r="G529" s="222"/>
      <c r="H529" s="225">
        <v>1</v>
      </c>
      <c r="I529" s="226"/>
      <c r="J529" s="222"/>
      <c r="K529" s="222"/>
      <c r="L529" s="227"/>
      <c r="M529" s="228"/>
      <c r="N529" s="229"/>
      <c r="O529" s="229"/>
      <c r="P529" s="229"/>
      <c r="Q529" s="229"/>
      <c r="R529" s="229"/>
      <c r="S529" s="229"/>
      <c r="T529" s="230"/>
      <c r="AT529" s="231" t="s">
        <v>168</v>
      </c>
      <c r="AU529" s="231" t="s">
        <v>83</v>
      </c>
      <c r="AV529" s="12" t="s">
        <v>83</v>
      </c>
      <c r="AW529" s="12" t="s">
        <v>34</v>
      </c>
      <c r="AX529" s="12" t="s">
        <v>78</v>
      </c>
      <c r="AY529" s="231" t="s">
        <v>160</v>
      </c>
    </row>
    <row r="530" s="1" customFormat="1" ht="22.5" customHeight="1">
      <c r="B530" s="38"/>
      <c r="C530" s="198" t="s">
        <v>841</v>
      </c>
      <c r="D530" s="198" t="s">
        <v>162</v>
      </c>
      <c r="E530" s="199" t="s">
        <v>842</v>
      </c>
      <c r="F530" s="200" t="s">
        <v>843</v>
      </c>
      <c r="G530" s="201" t="s">
        <v>193</v>
      </c>
      <c r="H530" s="202">
        <v>0.29599999999999999</v>
      </c>
      <c r="I530" s="203"/>
      <c r="J530" s="204">
        <f>ROUND(I530*H530,2)</f>
        <v>0</v>
      </c>
      <c r="K530" s="200" t="s">
        <v>165</v>
      </c>
      <c r="L530" s="43"/>
      <c r="M530" s="205" t="s">
        <v>19</v>
      </c>
      <c r="N530" s="206" t="s">
        <v>44</v>
      </c>
      <c r="O530" s="79"/>
      <c r="P530" s="207">
        <f>O530*H530</f>
        <v>0</v>
      </c>
      <c r="Q530" s="207">
        <v>0</v>
      </c>
      <c r="R530" s="207">
        <f>Q530*H530</f>
        <v>0</v>
      </c>
      <c r="S530" s="207">
        <v>0</v>
      </c>
      <c r="T530" s="208">
        <f>S530*H530</f>
        <v>0</v>
      </c>
      <c r="AR530" s="17" t="s">
        <v>247</v>
      </c>
      <c r="AT530" s="17" t="s">
        <v>162</v>
      </c>
      <c r="AU530" s="17" t="s">
        <v>83</v>
      </c>
      <c r="AY530" s="17" t="s">
        <v>160</v>
      </c>
      <c r="BE530" s="209">
        <f>IF(N530="základní",J530,0)</f>
        <v>0</v>
      </c>
      <c r="BF530" s="209">
        <f>IF(N530="snížená",J530,0)</f>
        <v>0</v>
      </c>
      <c r="BG530" s="209">
        <f>IF(N530="zákl. přenesená",J530,0)</f>
        <v>0</v>
      </c>
      <c r="BH530" s="209">
        <f>IF(N530="sníž. přenesená",J530,0)</f>
        <v>0</v>
      </c>
      <c r="BI530" s="209">
        <f>IF(N530="nulová",J530,0)</f>
        <v>0</v>
      </c>
      <c r="BJ530" s="17" t="s">
        <v>78</v>
      </c>
      <c r="BK530" s="209">
        <f>ROUND(I530*H530,2)</f>
        <v>0</v>
      </c>
      <c r="BL530" s="17" t="s">
        <v>247</v>
      </c>
      <c r="BM530" s="17" t="s">
        <v>844</v>
      </c>
    </row>
    <row r="531" s="1" customFormat="1" ht="22.5" customHeight="1">
      <c r="B531" s="38"/>
      <c r="C531" s="198" t="s">
        <v>845</v>
      </c>
      <c r="D531" s="198" t="s">
        <v>162</v>
      </c>
      <c r="E531" s="199" t="s">
        <v>846</v>
      </c>
      <c r="F531" s="200" t="s">
        <v>847</v>
      </c>
      <c r="G531" s="201" t="s">
        <v>193</v>
      </c>
      <c r="H531" s="202">
        <v>0.29599999999999999</v>
      </c>
      <c r="I531" s="203"/>
      <c r="J531" s="204">
        <f>ROUND(I531*H531,2)</f>
        <v>0</v>
      </c>
      <c r="K531" s="200" t="s">
        <v>165</v>
      </c>
      <c r="L531" s="43"/>
      <c r="M531" s="205" t="s">
        <v>19</v>
      </c>
      <c r="N531" s="206" t="s">
        <v>44</v>
      </c>
      <c r="O531" s="79"/>
      <c r="P531" s="207">
        <f>O531*H531</f>
        <v>0</v>
      </c>
      <c r="Q531" s="207">
        <v>0</v>
      </c>
      <c r="R531" s="207">
        <f>Q531*H531</f>
        <v>0</v>
      </c>
      <c r="S531" s="207">
        <v>0</v>
      </c>
      <c r="T531" s="208">
        <f>S531*H531</f>
        <v>0</v>
      </c>
      <c r="AR531" s="17" t="s">
        <v>247</v>
      </c>
      <c r="AT531" s="17" t="s">
        <v>162</v>
      </c>
      <c r="AU531" s="17" t="s">
        <v>83</v>
      </c>
      <c r="AY531" s="17" t="s">
        <v>160</v>
      </c>
      <c r="BE531" s="209">
        <f>IF(N531="základní",J531,0)</f>
        <v>0</v>
      </c>
      <c r="BF531" s="209">
        <f>IF(N531="snížená",J531,0)</f>
        <v>0</v>
      </c>
      <c r="BG531" s="209">
        <f>IF(N531="zákl. přenesená",J531,0)</f>
        <v>0</v>
      </c>
      <c r="BH531" s="209">
        <f>IF(N531="sníž. přenesená",J531,0)</f>
        <v>0</v>
      </c>
      <c r="BI531" s="209">
        <f>IF(N531="nulová",J531,0)</f>
        <v>0</v>
      </c>
      <c r="BJ531" s="17" t="s">
        <v>78</v>
      </c>
      <c r="BK531" s="209">
        <f>ROUND(I531*H531,2)</f>
        <v>0</v>
      </c>
      <c r="BL531" s="17" t="s">
        <v>247</v>
      </c>
      <c r="BM531" s="17" t="s">
        <v>848</v>
      </c>
    </row>
    <row r="532" s="10" customFormat="1" ht="22.8" customHeight="1">
      <c r="B532" s="182"/>
      <c r="C532" s="183"/>
      <c r="D532" s="184" t="s">
        <v>72</v>
      </c>
      <c r="E532" s="196" t="s">
        <v>849</v>
      </c>
      <c r="F532" s="196" t="s">
        <v>850</v>
      </c>
      <c r="G532" s="183"/>
      <c r="H532" s="183"/>
      <c r="I532" s="186"/>
      <c r="J532" s="197">
        <f>BK532</f>
        <v>0</v>
      </c>
      <c r="K532" s="183"/>
      <c r="L532" s="188"/>
      <c r="M532" s="189"/>
      <c r="N532" s="190"/>
      <c r="O532" s="190"/>
      <c r="P532" s="191">
        <f>SUM(P533:P550)</f>
        <v>0</v>
      </c>
      <c r="Q532" s="190"/>
      <c r="R532" s="191">
        <f>SUM(R533:R550)</f>
        <v>0.00093999999999999997</v>
      </c>
      <c r="S532" s="190"/>
      <c r="T532" s="192">
        <f>SUM(T533:T550)</f>
        <v>0.096000000000000002</v>
      </c>
      <c r="AR532" s="193" t="s">
        <v>83</v>
      </c>
      <c r="AT532" s="194" t="s">
        <v>72</v>
      </c>
      <c r="AU532" s="194" t="s">
        <v>78</v>
      </c>
      <c r="AY532" s="193" t="s">
        <v>160</v>
      </c>
      <c r="BK532" s="195">
        <f>SUM(BK533:BK550)</f>
        <v>0</v>
      </c>
    </row>
    <row r="533" s="1" customFormat="1" ht="22.5" customHeight="1">
      <c r="B533" s="38"/>
      <c r="C533" s="198" t="s">
        <v>851</v>
      </c>
      <c r="D533" s="198" t="s">
        <v>162</v>
      </c>
      <c r="E533" s="199" t="s">
        <v>852</v>
      </c>
      <c r="F533" s="200" t="s">
        <v>853</v>
      </c>
      <c r="G533" s="201" t="s">
        <v>267</v>
      </c>
      <c r="H533" s="202">
        <v>4</v>
      </c>
      <c r="I533" s="203"/>
      <c r="J533" s="204">
        <f>ROUND(I533*H533,2)</f>
        <v>0</v>
      </c>
      <c r="K533" s="200" t="s">
        <v>165</v>
      </c>
      <c r="L533" s="43"/>
      <c r="M533" s="205" t="s">
        <v>19</v>
      </c>
      <c r="N533" s="206" t="s">
        <v>44</v>
      </c>
      <c r="O533" s="79"/>
      <c r="P533" s="207">
        <f>O533*H533</f>
        <v>0</v>
      </c>
      <c r="Q533" s="207">
        <v>0</v>
      </c>
      <c r="R533" s="207">
        <f>Q533*H533</f>
        <v>0</v>
      </c>
      <c r="S533" s="207">
        <v>0.024</v>
      </c>
      <c r="T533" s="208">
        <f>S533*H533</f>
        <v>0.096000000000000002</v>
      </c>
      <c r="AR533" s="17" t="s">
        <v>247</v>
      </c>
      <c r="AT533" s="17" t="s">
        <v>162</v>
      </c>
      <c r="AU533" s="17" t="s">
        <v>83</v>
      </c>
      <c r="AY533" s="17" t="s">
        <v>160</v>
      </c>
      <c r="BE533" s="209">
        <f>IF(N533="základní",J533,0)</f>
        <v>0</v>
      </c>
      <c r="BF533" s="209">
        <f>IF(N533="snížená",J533,0)</f>
        <v>0</v>
      </c>
      <c r="BG533" s="209">
        <f>IF(N533="zákl. přenesená",J533,0)</f>
        <v>0</v>
      </c>
      <c r="BH533" s="209">
        <f>IF(N533="sníž. přenesená",J533,0)</f>
        <v>0</v>
      </c>
      <c r="BI533" s="209">
        <f>IF(N533="nulová",J533,0)</f>
        <v>0</v>
      </c>
      <c r="BJ533" s="17" t="s">
        <v>78</v>
      </c>
      <c r="BK533" s="209">
        <f>ROUND(I533*H533,2)</f>
        <v>0</v>
      </c>
      <c r="BL533" s="17" t="s">
        <v>247</v>
      </c>
      <c r="BM533" s="17" t="s">
        <v>854</v>
      </c>
    </row>
    <row r="534" s="11" customFormat="1">
      <c r="B534" s="210"/>
      <c r="C534" s="211"/>
      <c r="D534" s="212" t="s">
        <v>168</v>
      </c>
      <c r="E534" s="213" t="s">
        <v>19</v>
      </c>
      <c r="F534" s="214" t="s">
        <v>855</v>
      </c>
      <c r="G534" s="211"/>
      <c r="H534" s="213" t="s">
        <v>19</v>
      </c>
      <c r="I534" s="215"/>
      <c r="J534" s="211"/>
      <c r="K534" s="211"/>
      <c r="L534" s="216"/>
      <c r="M534" s="217"/>
      <c r="N534" s="218"/>
      <c r="O534" s="218"/>
      <c r="P534" s="218"/>
      <c r="Q534" s="218"/>
      <c r="R534" s="218"/>
      <c r="S534" s="218"/>
      <c r="T534" s="219"/>
      <c r="AT534" s="220" t="s">
        <v>168</v>
      </c>
      <c r="AU534" s="220" t="s">
        <v>83</v>
      </c>
      <c r="AV534" s="11" t="s">
        <v>78</v>
      </c>
      <c r="AW534" s="11" t="s">
        <v>34</v>
      </c>
      <c r="AX534" s="11" t="s">
        <v>73</v>
      </c>
      <c r="AY534" s="220" t="s">
        <v>160</v>
      </c>
    </row>
    <row r="535" s="12" customFormat="1">
      <c r="B535" s="221"/>
      <c r="C535" s="222"/>
      <c r="D535" s="212" t="s">
        <v>168</v>
      </c>
      <c r="E535" s="223" t="s">
        <v>19</v>
      </c>
      <c r="F535" s="224" t="s">
        <v>856</v>
      </c>
      <c r="G535" s="222"/>
      <c r="H535" s="225">
        <v>2</v>
      </c>
      <c r="I535" s="226"/>
      <c r="J535" s="222"/>
      <c r="K535" s="222"/>
      <c r="L535" s="227"/>
      <c r="M535" s="228"/>
      <c r="N535" s="229"/>
      <c r="O535" s="229"/>
      <c r="P535" s="229"/>
      <c r="Q535" s="229"/>
      <c r="R535" s="229"/>
      <c r="S535" s="229"/>
      <c r="T535" s="230"/>
      <c r="AT535" s="231" t="s">
        <v>168</v>
      </c>
      <c r="AU535" s="231" t="s">
        <v>83</v>
      </c>
      <c r="AV535" s="12" t="s">
        <v>83</v>
      </c>
      <c r="AW535" s="12" t="s">
        <v>34</v>
      </c>
      <c r="AX535" s="12" t="s">
        <v>73</v>
      </c>
      <c r="AY535" s="231" t="s">
        <v>160</v>
      </c>
    </row>
    <row r="536" s="12" customFormat="1">
      <c r="B536" s="221"/>
      <c r="C536" s="222"/>
      <c r="D536" s="212" t="s">
        <v>168</v>
      </c>
      <c r="E536" s="223" t="s">
        <v>19</v>
      </c>
      <c r="F536" s="224" t="s">
        <v>857</v>
      </c>
      <c r="G536" s="222"/>
      <c r="H536" s="225">
        <v>2</v>
      </c>
      <c r="I536" s="226"/>
      <c r="J536" s="222"/>
      <c r="K536" s="222"/>
      <c r="L536" s="227"/>
      <c r="M536" s="228"/>
      <c r="N536" s="229"/>
      <c r="O536" s="229"/>
      <c r="P536" s="229"/>
      <c r="Q536" s="229"/>
      <c r="R536" s="229"/>
      <c r="S536" s="229"/>
      <c r="T536" s="230"/>
      <c r="AT536" s="231" t="s">
        <v>168</v>
      </c>
      <c r="AU536" s="231" t="s">
        <v>83</v>
      </c>
      <c r="AV536" s="12" t="s">
        <v>83</v>
      </c>
      <c r="AW536" s="12" t="s">
        <v>34</v>
      </c>
      <c r="AX536" s="12" t="s">
        <v>73</v>
      </c>
      <c r="AY536" s="231" t="s">
        <v>160</v>
      </c>
    </row>
    <row r="537" s="14" customFormat="1">
      <c r="B537" s="243"/>
      <c r="C537" s="244"/>
      <c r="D537" s="212" t="s">
        <v>168</v>
      </c>
      <c r="E537" s="245" t="s">
        <v>19</v>
      </c>
      <c r="F537" s="246" t="s">
        <v>183</v>
      </c>
      <c r="G537" s="244"/>
      <c r="H537" s="247">
        <v>4</v>
      </c>
      <c r="I537" s="248"/>
      <c r="J537" s="244"/>
      <c r="K537" s="244"/>
      <c r="L537" s="249"/>
      <c r="M537" s="250"/>
      <c r="N537" s="251"/>
      <c r="O537" s="251"/>
      <c r="P537" s="251"/>
      <c r="Q537" s="251"/>
      <c r="R537" s="251"/>
      <c r="S537" s="251"/>
      <c r="T537" s="252"/>
      <c r="AT537" s="253" t="s">
        <v>168</v>
      </c>
      <c r="AU537" s="253" t="s">
        <v>83</v>
      </c>
      <c r="AV537" s="14" t="s">
        <v>166</v>
      </c>
      <c r="AW537" s="14" t="s">
        <v>34</v>
      </c>
      <c r="AX537" s="14" t="s">
        <v>78</v>
      </c>
      <c r="AY537" s="253" t="s">
        <v>160</v>
      </c>
    </row>
    <row r="538" s="1" customFormat="1" ht="16.5" customHeight="1">
      <c r="B538" s="38"/>
      <c r="C538" s="198" t="s">
        <v>858</v>
      </c>
      <c r="D538" s="198" t="s">
        <v>162</v>
      </c>
      <c r="E538" s="199" t="s">
        <v>859</v>
      </c>
      <c r="F538" s="200" t="s">
        <v>860</v>
      </c>
      <c r="G538" s="201" t="s">
        <v>267</v>
      </c>
      <c r="H538" s="202">
        <v>2</v>
      </c>
      <c r="I538" s="203"/>
      <c r="J538" s="204">
        <f>ROUND(I538*H538,2)</f>
        <v>0</v>
      </c>
      <c r="K538" s="200" t="s">
        <v>165</v>
      </c>
      <c r="L538" s="43"/>
      <c r="M538" s="205" t="s">
        <v>19</v>
      </c>
      <c r="N538" s="206" t="s">
        <v>44</v>
      </c>
      <c r="O538" s="79"/>
      <c r="P538" s="207">
        <f>O538*H538</f>
        <v>0</v>
      </c>
      <c r="Q538" s="207">
        <v>0.00046999999999999999</v>
      </c>
      <c r="R538" s="207">
        <f>Q538*H538</f>
        <v>0.00093999999999999997</v>
      </c>
      <c r="S538" s="207">
        <v>0</v>
      </c>
      <c r="T538" s="208">
        <f>S538*H538</f>
        <v>0</v>
      </c>
      <c r="AR538" s="17" t="s">
        <v>247</v>
      </c>
      <c r="AT538" s="17" t="s">
        <v>162</v>
      </c>
      <c r="AU538" s="17" t="s">
        <v>83</v>
      </c>
      <c r="AY538" s="17" t="s">
        <v>160</v>
      </c>
      <c r="BE538" s="209">
        <f>IF(N538="základní",J538,0)</f>
        <v>0</v>
      </c>
      <c r="BF538" s="209">
        <f>IF(N538="snížená",J538,0)</f>
        <v>0</v>
      </c>
      <c r="BG538" s="209">
        <f>IF(N538="zákl. přenesená",J538,0)</f>
        <v>0</v>
      </c>
      <c r="BH538" s="209">
        <f>IF(N538="sníž. přenesená",J538,0)</f>
        <v>0</v>
      </c>
      <c r="BI538" s="209">
        <f>IF(N538="nulová",J538,0)</f>
        <v>0</v>
      </c>
      <c r="BJ538" s="17" t="s">
        <v>78</v>
      </c>
      <c r="BK538" s="209">
        <f>ROUND(I538*H538,2)</f>
        <v>0</v>
      </c>
      <c r="BL538" s="17" t="s">
        <v>247</v>
      </c>
      <c r="BM538" s="17" t="s">
        <v>861</v>
      </c>
    </row>
    <row r="539" s="12" customFormat="1">
      <c r="B539" s="221"/>
      <c r="C539" s="222"/>
      <c r="D539" s="212" t="s">
        <v>168</v>
      </c>
      <c r="E539" s="223" t="s">
        <v>19</v>
      </c>
      <c r="F539" s="224" t="s">
        <v>862</v>
      </c>
      <c r="G539" s="222"/>
      <c r="H539" s="225">
        <v>2</v>
      </c>
      <c r="I539" s="226"/>
      <c r="J539" s="222"/>
      <c r="K539" s="222"/>
      <c r="L539" s="227"/>
      <c r="M539" s="228"/>
      <c r="N539" s="229"/>
      <c r="O539" s="229"/>
      <c r="P539" s="229"/>
      <c r="Q539" s="229"/>
      <c r="R539" s="229"/>
      <c r="S539" s="229"/>
      <c r="T539" s="230"/>
      <c r="AT539" s="231" t="s">
        <v>168</v>
      </c>
      <c r="AU539" s="231" t="s">
        <v>83</v>
      </c>
      <c r="AV539" s="12" t="s">
        <v>83</v>
      </c>
      <c r="AW539" s="12" t="s">
        <v>34</v>
      </c>
      <c r="AX539" s="12" t="s">
        <v>78</v>
      </c>
      <c r="AY539" s="231" t="s">
        <v>160</v>
      </c>
    </row>
    <row r="540" s="1" customFormat="1" ht="16.5" customHeight="1">
      <c r="B540" s="38"/>
      <c r="C540" s="254" t="s">
        <v>863</v>
      </c>
      <c r="D540" s="254" t="s">
        <v>190</v>
      </c>
      <c r="E540" s="255" t="s">
        <v>864</v>
      </c>
      <c r="F540" s="256" t="s">
        <v>865</v>
      </c>
      <c r="G540" s="257" t="s">
        <v>267</v>
      </c>
      <c r="H540" s="258">
        <v>1</v>
      </c>
      <c r="I540" s="259"/>
      <c r="J540" s="260">
        <f>ROUND(I540*H540,2)</f>
        <v>0</v>
      </c>
      <c r="K540" s="256" t="s">
        <v>19</v>
      </c>
      <c r="L540" s="261"/>
      <c r="M540" s="262" t="s">
        <v>19</v>
      </c>
      <c r="N540" s="263" t="s">
        <v>44</v>
      </c>
      <c r="O540" s="79"/>
      <c r="P540" s="207">
        <f>O540*H540</f>
        <v>0</v>
      </c>
      <c r="Q540" s="207">
        <v>0</v>
      </c>
      <c r="R540" s="207">
        <f>Q540*H540</f>
        <v>0</v>
      </c>
      <c r="S540" s="207">
        <v>0</v>
      </c>
      <c r="T540" s="208">
        <f>S540*H540</f>
        <v>0</v>
      </c>
      <c r="AR540" s="17" t="s">
        <v>358</v>
      </c>
      <c r="AT540" s="17" t="s">
        <v>190</v>
      </c>
      <c r="AU540" s="17" t="s">
        <v>83</v>
      </c>
      <c r="AY540" s="17" t="s">
        <v>160</v>
      </c>
      <c r="BE540" s="209">
        <f>IF(N540="základní",J540,0)</f>
        <v>0</v>
      </c>
      <c r="BF540" s="209">
        <f>IF(N540="snížená",J540,0)</f>
        <v>0</v>
      </c>
      <c r="BG540" s="209">
        <f>IF(N540="zákl. přenesená",J540,0)</f>
        <v>0</v>
      </c>
      <c r="BH540" s="209">
        <f>IF(N540="sníž. přenesená",J540,0)</f>
        <v>0</v>
      </c>
      <c r="BI540" s="209">
        <f>IF(N540="nulová",J540,0)</f>
        <v>0</v>
      </c>
      <c r="BJ540" s="17" t="s">
        <v>78</v>
      </c>
      <c r="BK540" s="209">
        <f>ROUND(I540*H540,2)</f>
        <v>0</v>
      </c>
      <c r="BL540" s="17" t="s">
        <v>247</v>
      </c>
      <c r="BM540" s="17" t="s">
        <v>866</v>
      </c>
    </row>
    <row r="541" s="1" customFormat="1" ht="16.5" customHeight="1">
      <c r="B541" s="38"/>
      <c r="C541" s="254" t="s">
        <v>867</v>
      </c>
      <c r="D541" s="254" t="s">
        <v>190</v>
      </c>
      <c r="E541" s="255" t="s">
        <v>868</v>
      </c>
      <c r="F541" s="256" t="s">
        <v>869</v>
      </c>
      <c r="G541" s="257" t="s">
        <v>267</v>
      </c>
      <c r="H541" s="258">
        <v>1</v>
      </c>
      <c r="I541" s="259"/>
      <c r="J541" s="260">
        <f>ROUND(I541*H541,2)</f>
        <v>0</v>
      </c>
      <c r="K541" s="256" t="s">
        <v>19</v>
      </c>
      <c r="L541" s="261"/>
      <c r="M541" s="262" t="s">
        <v>19</v>
      </c>
      <c r="N541" s="263" t="s">
        <v>44</v>
      </c>
      <c r="O541" s="79"/>
      <c r="P541" s="207">
        <f>O541*H541</f>
        <v>0</v>
      </c>
      <c r="Q541" s="207">
        <v>0</v>
      </c>
      <c r="R541" s="207">
        <f>Q541*H541</f>
        <v>0</v>
      </c>
      <c r="S541" s="207">
        <v>0</v>
      </c>
      <c r="T541" s="208">
        <f>S541*H541</f>
        <v>0</v>
      </c>
      <c r="AR541" s="17" t="s">
        <v>358</v>
      </c>
      <c r="AT541" s="17" t="s">
        <v>190</v>
      </c>
      <c r="AU541" s="17" t="s">
        <v>83</v>
      </c>
      <c r="AY541" s="17" t="s">
        <v>160</v>
      </c>
      <c r="BE541" s="209">
        <f>IF(N541="základní",J541,0)</f>
        <v>0</v>
      </c>
      <c r="BF541" s="209">
        <f>IF(N541="snížená",J541,0)</f>
        <v>0</v>
      </c>
      <c r="BG541" s="209">
        <f>IF(N541="zákl. přenesená",J541,0)</f>
        <v>0</v>
      </c>
      <c r="BH541" s="209">
        <f>IF(N541="sníž. přenesená",J541,0)</f>
        <v>0</v>
      </c>
      <c r="BI541" s="209">
        <f>IF(N541="nulová",J541,0)</f>
        <v>0</v>
      </c>
      <c r="BJ541" s="17" t="s">
        <v>78</v>
      </c>
      <c r="BK541" s="209">
        <f>ROUND(I541*H541,2)</f>
        <v>0</v>
      </c>
      <c r="BL541" s="17" t="s">
        <v>247</v>
      </c>
      <c r="BM541" s="17" t="s">
        <v>870</v>
      </c>
    </row>
    <row r="542" s="1" customFormat="1" ht="16.5" customHeight="1">
      <c r="B542" s="38"/>
      <c r="C542" s="198" t="s">
        <v>871</v>
      </c>
      <c r="D542" s="198" t="s">
        <v>162</v>
      </c>
      <c r="E542" s="199" t="s">
        <v>872</v>
      </c>
      <c r="F542" s="200" t="s">
        <v>873</v>
      </c>
      <c r="G542" s="201" t="s">
        <v>267</v>
      </c>
      <c r="H542" s="202">
        <v>1</v>
      </c>
      <c r="I542" s="203"/>
      <c r="J542" s="204">
        <f>ROUND(I542*H542,2)</f>
        <v>0</v>
      </c>
      <c r="K542" s="200" t="s">
        <v>19</v>
      </c>
      <c r="L542" s="43"/>
      <c r="M542" s="205" t="s">
        <v>19</v>
      </c>
      <c r="N542" s="206" t="s">
        <v>44</v>
      </c>
      <c r="O542" s="79"/>
      <c r="P542" s="207">
        <f>O542*H542</f>
        <v>0</v>
      </c>
      <c r="Q542" s="207">
        <v>0</v>
      </c>
      <c r="R542" s="207">
        <f>Q542*H542</f>
        <v>0</v>
      </c>
      <c r="S542" s="207">
        <v>0</v>
      </c>
      <c r="T542" s="208">
        <f>S542*H542</f>
        <v>0</v>
      </c>
      <c r="AR542" s="17" t="s">
        <v>247</v>
      </c>
      <c r="AT542" s="17" t="s">
        <v>162</v>
      </c>
      <c r="AU542" s="17" t="s">
        <v>83</v>
      </c>
      <c r="AY542" s="17" t="s">
        <v>160</v>
      </c>
      <c r="BE542" s="209">
        <f>IF(N542="základní",J542,0)</f>
        <v>0</v>
      </c>
      <c r="BF542" s="209">
        <f>IF(N542="snížená",J542,0)</f>
        <v>0</v>
      </c>
      <c r="BG542" s="209">
        <f>IF(N542="zákl. přenesená",J542,0)</f>
        <v>0</v>
      </c>
      <c r="BH542" s="209">
        <f>IF(N542="sníž. přenesená",J542,0)</f>
        <v>0</v>
      </c>
      <c r="BI542" s="209">
        <f>IF(N542="nulová",J542,0)</f>
        <v>0</v>
      </c>
      <c r="BJ542" s="17" t="s">
        <v>78</v>
      </c>
      <c r="BK542" s="209">
        <f>ROUND(I542*H542,2)</f>
        <v>0</v>
      </c>
      <c r="BL542" s="17" t="s">
        <v>247</v>
      </c>
      <c r="BM542" s="17" t="s">
        <v>874</v>
      </c>
    </row>
    <row r="543" s="1" customFormat="1" ht="16.5" customHeight="1">
      <c r="B543" s="38"/>
      <c r="C543" s="198" t="s">
        <v>875</v>
      </c>
      <c r="D543" s="198" t="s">
        <v>162</v>
      </c>
      <c r="E543" s="199" t="s">
        <v>876</v>
      </c>
      <c r="F543" s="200" t="s">
        <v>877</v>
      </c>
      <c r="G543" s="201" t="s">
        <v>267</v>
      </c>
      <c r="H543" s="202">
        <v>2</v>
      </c>
      <c r="I543" s="203"/>
      <c r="J543" s="204">
        <f>ROUND(I543*H543,2)</f>
        <v>0</v>
      </c>
      <c r="K543" s="200" t="s">
        <v>19</v>
      </c>
      <c r="L543" s="43"/>
      <c r="M543" s="205" t="s">
        <v>19</v>
      </c>
      <c r="N543" s="206" t="s">
        <v>44</v>
      </c>
      <c r="O543" s="79"/>
      <c r="P543" s="207">
        <f>O543*H543</f>
        <v>0</v>
      </c>
      <c r="Q543" s="207">
        <v>0</v>
      </c>
      <c r="R543" s="207">
        <f>Q543*H543</f>
        <v>0</v>
      </c>
      <c r="S543" s="207">
        <v>0</v>
      </c>
      <c r="T543" s="208">
        <f>S543*H543</f>
        <v>0</v>
      </c>
      <c r="AR543" s="17" t="s">
        <v>247</v>
      </c>
      <c r="AT543" s="17" t="s">
        <v>162</v>
      </c>
      <c r="AU543" s="17" t="s">
        <v>83</v>
      </c>
      <c r="AY543" s="17" t="s">
        <v>160</v>
      </c>
      <c r="BE543" s="209">
        <f>IF(N543="základní",J543,0)</f>
        <v>0</v>
      </c>
      <c r="BF543" s="209">
        <f>IF(N543="snížená",J543,0)</f>
        <v>0</v>
      </c>
      <c r="BG543" s="209">
        <f>IF(N543="zákl. přenesená",J543,0)</f>
        <v>0</v>
      </c>
      <c r="BH543" s="209">
        <f>IF(N543="sníž. přenesená",J543,0)</f>
        <v>0</v>
      </c>
      <c r="BI543" s="209">
        <f>IF(N543="nulová",J543,0)</f>
        <v>0</v>
      </c>
      <c r="BJ543" s="17" t="s">
        <v>78</v>
      </c>
      <c r="BK543" s="209">
        <f>ROUND(I543*H543,2)</f>
        <v>0</v>
      </c>
      <c r="BL543" s="17" t="s">
        <v>247</v>
      </c>
      <c r="BM543" s="17" t="s">
        <v>878</v>
      </c>
    </row>
    <row r="544" s="1" customFormat="1" ht="16.5" customHeight="1">
      <c r="B544" s="38"/>
      <c r="C544" s="198" t="s">
        <v>879</v>
      </c>
      <c r="D544" s="198" t="s">
        <v>162</v>
      </c>
      <c r="E544" s="199" t="s">
        <v>880</v>
      </c>
      <c r="F544" s="200" t="s">
        <v>881</v>
      </c>
      <c r="G544" s="201" t="s">
        <v>267</v>
      </c>
      <c r="H544" s="202">
        <v>1</v>
      </c>
      <c r="I544" s="203"/>
      <c r="J544" s="204">
        <f>ROUND(I544*H544,2)</f>
        <v>0</v>
      </c>
      <c r="K544" s="200" t="s">
        <v>19</v>
      </c>
      <c r="L544" s="43"/>
      <c r="M544" s="205" t="s">
        <v>19</v>
      </c>
      <c r="N544" s="206" t="s">
        <v>44</v>
      </c>
      <c r="O544" s="79"/>
      <c r="P544" s="207">
        <f>O544*H544</f>
        <v>0</v>
      </c>
      <c r="Q544" s="207">
        <v>0</v>
      </c>
      <c r="R544" s="207">
        <f>Q544*H544</f>
        <v>0</v>
      </c>
      <c r="S544" s="207">
        <v>0</v>
      </c>
      <c r="T544" s="208">
        <f>S544*H544</f>
        <v>0</v>
      </c>
      <c r="AR544" s="17" t="s">
        <v>247</v>
      </c>
      <c r="AT544" s="17" t="s">
        <v>162</v>
      </c>
      <c r="AU544" s="17" t="s">
        <v>83</v>
      </c>
      <c r="AY544" s="17" t="s">
        <v>160</v>
      </c>
      <c r="BE544" s="209">
        <f>IF(N544="základní",J544,0)</f>
        <v>0</v>
      </c>
      <c r="BF544" s="209">
        <f>IF(N544="snížená",J544,0)</f>
        <v>0</v>
      </c>
      <c r="BG544" s="209">
        <f>IF(N544="zákl. přenesená",J544,0)</f>
        <v>0</v>
      </c>
      <c r="BH544" s="209">
        <f>IF(N544="sníž. přenesená",J544,0)</f>
        <v>0</v>
      </c>
      <c r="BI544" s="209">
        <f>IF(N544="nulová",J544,0)</f>
        <v>0</v>
      </c>
      <c r="BJ544" s="17" t="s">
        <v>78</v>
      </c>
      <c r="BK544" s="209">
        <f>ROUND(I544*H544,2)</f>
        <v>0</v>
      </c>
      <c r="BL544" s="17" t="s">
        <v>247</v>
      </c>
      <c r="BM544" s="17" t="s">
        <v>882</v>
      </c>
    </row>
    <row r="545" s="1" customFormat="1" ht="16.5" customHeight="1">
      <c r="B545" s="38"/>
      <c r="C545" s="198" t="s">
        <v>883</v>
      </c>
      <c r="D545" s="198" t="s">
        <v>162</v>
      </c>
      <c r="E545" s="199" t="s">
        <v>884</v>
      </c>
      <c r="F545" s="200" t="s">
        <v>885</v>
      </c>
      <c r="G545" s="201" t="s">
        <v>267</v>
      </c>
      <c r="H545" s="202">
        <v>1</v>
      </c>
      <c r="I545" s="203"/>
      <c r="J545" s="204">
        <f>ROUND(I545*H545,2)</f>
        <v>0</v>
      </c>
      <c r="K545" s="200" t="s">
        <v>19</v>
      </c>
      <c r="L545" s="43"/>
      <c r="M545" s="205" t="s">
        <v>19</v>
      </c>
      <c r="N545" s="206" t="s">
        <v>44</v>
      </c>
      <c r="O545" s="79"/>
      <c r="P545" s="207">
        <f>O545*H545</f>
        <v>0</v>
      </c>
      <c r="Q545" s="207">
        <v>0</v>
      </c>
      <c r="R545" s="207">
        <f>Q545*H545</f>
        <v>0</v>
      </c>
      <c r="S545" s="207">
        <v>0</v>
      </c>
      <c r="T545" s="208">
        <f>S545*H545</f>
        <v>0</v>
      </c>
      <c r="AR545" s="17" t="s">
        <v>247</v>
      </c>
      <c r="AT545" s="17" t="s">
        <v>162</v>
      </c>
      <c r="AU545" s="17" t="s">
        <v>83</v>
      </c>
      <c r="AY545" s="17" t="s">
        <v>160</v>
      </c>
      <c r="BE545" s="209">
        <f>IF(N545="základní",J545,0)</f>
        <v>0</v>
      </c>
      <c r="BF545" s="209">
        <f>IF(N545="snížená",J545,0)</f>
        <v>0</v>
      </c>
      <c r="BG545" s="209">
        <f>IF(N545="zákl. přenesená",J545,0)</f>
        <v>0</v>
      </c>
      <c r="BH545" s="209">
        <f>IF(N545="sníž. přenesená",J545,0)</f>
        <v>0</v>
      </c>
      <c r="BI545" s="209">
        <f>IF(N545="nulová",J545,0)</f>
        <v>0</v>
      </c>
      <c r="BJ545" s="17" t="s">
        <v>78</v>
      </c>
      <c r="BK545" s="209">
        <f>ROUND(I545*H545,2)</f>
        <v>0</v>
      </c>
      <c r="BL545" s="17" t="s">
        <v>247</v>
      </c>
      <c r="BM545" s="17" t="s">
        <v>886</v>
      </c>
    </row>
    <row r="546" s="1" customFormat="1" ht="16.5" customHeight="1">
      <c r="B546" s="38"/>
      <c r="C546" s="198" t="s">
        <v>887</v>
      </c>
      <c r="D546" s="198" t="s">
        <v>162</v>
      </c>
      <c r="E546" s="199" t="s">
        <v>888</v>
      </c>
      <c r="F546" s="200" t="s">
        <v>889</v>
      </c>
      <c r="G546" s="201" t="s">
        <v>267</v>
      </c>
      <c r="H546" s="202">
        <v>1</v>
      </c>
      <c r="I546" s="203"/>
      <c r="J546" s="204">
        <f>ROUND(I546*H546,2)</f>
        <v>0</v>
      </c>
      <c r="K546" s="200" t="s">
        <v>19</v>
      </c>
      <c r="L546" s="43"/>
      <c r="M546" s="205" t="s">
        <v>19</v>
      </c>
      <c r="N546" s="206" t="s">
        <v>44</v>
      </c>
      <c r="O546" s="79"/>
      <c r="P546" s="207">
        <f>O546*H546</f>
        <v>0</v>
      </c>
      <c r="Q546" s="207">
        <v>0</v>
      </c>
      <c r="R546" s="207">
        <f>Q546*H546</f>
        <v>0</v>
      </c>
      <c r="S546" s="207">
        <v>0</v>
      </c>
      <c r="T546" s="208">
        <f>S546*H546</f>
        <v>0</v>
      </c>
      <c r="AR546" s="17" t="s">
        <v>247</v>
      </c>
      <c r="AT546" s="17" t="s">
        <v>162</v>
      </c>
      <c r="AU546" s="17" t="s">
        <v>83</v>
      </c>
      <c r="AY546" s="17" t="s">
        <v>160</v>
      </c>
      <c r="BE546" s="209">
        <f>IF(N546="základní",J546,0)</f>
        <v>0</v>
      </c>
      <c r="BF546" s="209">
        <f>IF(N546="snížená",J546,0)</f>
        <v>0</v>
      </c>
      <c r="BG546" s="209">
        <f>IF(N546="zákl. přenesená",J546,0)</f>
        <v>0</v>
      </c>
      <c r="BH546" s="209">
        <f>IF(N546="sníž. přenesená",J546,0)</f>
        <v>0</v>
      </c>
      <c r="BI546" s="209">
        <f>IF(N546="nulová",J546,0)</f>
        <v>0</v>
      </c>
      <c r="BJ546" s="17" t="s">
        <v>78</v>
      </c>
      <c r="BK546" s="209">
        <f>ROUND(I546*H546,2)</f>
        <v>0</v>
      </c>
      <c r="BL546" s="17" t="s">
        <v>247</v>
      </c>
      <c r="BM546" s="17" t="s">
        <v>890</v>
      </c>
    </row>
    <row r="547" s="1" customFormat="1" ht="16.5" customHeight="1">
      <c r="B547" s="38"/>
      <c r="C547" s="198" t="s">
        <v>891</v>
      </c>
      <c r="D547" s="198" t="s">
        <v>162</v>
      </c>
      <c r="E547" s="199" t="s">
        <v>892</v>
      </c>
      <c r="F547" s="200" t="s">
        <v>893</v>
      </c>
      <c r="G547" s="201" t="s">
        <v>267</v>
      </c>
      <c r="H547" s="202">
        <v>1</v>
      </c>
      <c r="I547" s="203"/>
      <c r="J547" s="204">
        <f>ROUND(I547*H547,2)</f>
        <v>0</v>
      </c>
      <c r="K547" s="200" t="s">
        <v>19</v>
      </c>
      <c r="L547" s="43"/>
      <c r="M547" s="205" t="s">
        <v>19</v>
      </c>
      <c r="N547" s="206" t="s">
        <v>44</v>
      </c>
      <c r="O547" s="79"/>
      <c r="P547" s="207">
        <f>O547*H547</f>
        <v>0</v>
      </c>
      <c r="Q547" s="207">
        <v>0</v>
      </c>
      <c r="R547" s="207">
        <f>Q547*H547</f>
        <v>0</v>
      </c>
      <c r="S547" s="207">
        <v>0</v>
      </c>
      <c r="T547" s="208">
        <f>S547*H547</f>
        <v>0</v>
      </c>
      <c r="AR547" s="17" t="s">
        <v>247</v>
      </c>
      <c r="AT547" s="17" t="s">
        <v>162</v>
      </c>
      <c r="AU547" s="17" t="s">
        <v>83</v>
      </c>
      <c r="AY547" s="17" t="s">
        <v>160</v>
      </c>
      <c r="BE547" s="209">
        <f>IF(N547="základní",J547,0)</f>
        <v>0</v>
      </c>
      <c r="BF547" s="209">
        <f>IF(N547="snížená",J547,0)</f>
        <v>0</v>
      </c>
      <c r="BG547" s="209">
        <f>IF(N547="zákl. přenesená",J547,0)</f>
        <v>0</v>
      </c>
      <c r="BH547" s="209">
        <f>IF(N547="sníž. přenesená",J547,0)</f>
        <v>0</v>
      </c>
      <c r="BI547" s="209">
        <f>IF(N547="nulová",J547,0)</f>
        <v>0</v>
      </c>
      <c r="BJ547" s="17" t="s">
        <v>78</v>
      </c>
      <c r="BK547" s="209">
        <f>ROUND(I547*H547,2)</f>
        <v>0</v>
      </c>
      <c r="BL547" s="17" t="s">
        <v>247</v>
      </c>
      <c r="BM547" s="17" t="s">
        <v>894</v>
      </c>
    </row>
    <row r="548" s="1" customFormat="1" ht="16.5" customHeight="1">
      <c r="B548" s="38"/>
      <c r="C548" s="198" t="s">
        <v>895</v>
      </c>
      <c r="D548" s="198" t="s">
        <v>162</v>
      </c>
      <c r="E548" s="199" t="s">
        <v>896</v>
      </c>
      <c r="F548" s="200" t="s">
        <v>897</v>
      </c>
      <c r="G548" s="201" t="s">
        <v>267</v>
      </c>
      <c r="H548" s="202">
        <v>3</v>
      </c>
      <c r="I548" s="203"/>
      <c r="J548" s="204">
        <f>ROUND(I548*H548,2)</f>
        <v>0</v>
      </c>
      <c r="K548" s="200" t="s">
        <v>19</v>
      </c>
      <c r="L548" s="43"/>
      <c r="M548" s="205" t="s">
        <v>19</v>
      </c>
      <c r="N548" s="206" t="s">
        <v>44</v>
      </c>
      <c r="O548" s="79"/>
      <c r="P548" s="207">
        <f>O548*H548</f>
        <v>0</v>
      </c>
      <c r="Q548" s="207">
        <v>0</v>
      </c>
      <c r="R548" s="207">
        <f>Q548*H548</f>
        <v>0</v>
      </c>
      <c r="S548" s="207">
        <v>0</v>
      </c>
      <c r="T548" s="208">
        <f>S548*H548</f>
        <v>0</v>
      </c>
      <c r="AR548" s="17" t="s">
        <v>247</v>
      </c>
      <c r="AT548" s="17" t="s">
        <v>162</v>
      </c>
      <c r="AU548" s="17" t="s">
        <v>83</v>
      </c>
      <c r="AY548" s="17" t="s">
        <v>160</v>
      </c>
      <c r="BE548" s="209">
        <f>IF(N548="základní",J548,0)</f>
        <v>0</v>
      </c>
      <c r="BF548" s="209">
        <f>IF(N548="snížená",J548,0)</f>
        <v>0</v>
      </c>
      <c r="BG548" s="209">
        <f>IF(N548="zákl. přenesená",J548,0)</f>
        <v>0</v>
      </c>
      <c r="BH548" s="209">
        <f>IF(N548="sníž. přenesená",J548,0)</f>
        <v>0</v>
      </c>
      <c r="BI548" s="209">
        <f>IF(N548="nulová",J548,0)</f>
        <v>0</v>
      </c>
      <c r="BJ548" s="17" t="s">
        <v>78</v>
      </c>
      <c r="BK548" s="209">
        <f>ROUND(I548*H548,2)</f>
        <v>0</v>
      </c>
      <c r="BL548" s="17" t="s">
        <v>247</v>
      </c>
      <c r="BM548" s="17" t="s">
        <v>898</v>
      </c>
    </row>
    <row r="549" s="1" customFormat="1" ht="22.5" customHeight="1">
      <c r="B549" s="38"/>
      <c r="C549" s="198" t="s">
        <v>899</v>
      </c>
      <c r="D549" s="198" t="s">
        <v>162</v>
      </c>
      <c r="E549" s="199" t="s">
        <v>900</v>
      </c>
      <c r="F549" s="200" t="s">
        <v>901</v>
      </c>
      <c r="G549" s="201" t="s">
        <v>193</v>
      </c>
      <c r="H549" s="202">
        <v>0.001</v>
      </c>
      <c r="I549" s="203"/>
      <c r="J549" s="204">
        <f>ROUND(I549*H549,2)</f>
        <v>0</v>
      </c>
      <c r="K549" s="200" t="s">
        <v>165</v>
      </c>
      <c r="L549" s="43"/>
      <c r="M549" s="205" t="s">
        <v>19</v>
      </c>
      <c r="N549" s="206" t="s">
        <v>44</v>
      </c>
      <c r="O549" s="79"/>
      <c r="P549" s="207">
        <f>O549*H549</f>
        <v>0</v>
      </c>
      <c r="Q549" s="207">
        <v>0</v>
      </c>
      <c r="R549" s="207">
        <f>Q549*H549</f>
        <v>0</v>
      </c>
      <c r="S549" s="207">
        <v>0</v>
      </c>
      <c r="T549" s="208">
        <f>S549*H549</f>
        <v>0</v>
      </c>
      <c r="AR549" s="17" t="s">
        <v>247</v>
      </c>
      <c r="AT549" s="17" t="s">
        <v>162</v>
      </c>
      <c r="AU549" s="17" t="s">
        <v>83</v>
      </c>
      <c r="AY549" s="17" t="s">
        <v>160</v>
      </c>
      <c r="BE549" s="209">
        <f>IF(N549="základní",J549,0)</f>
        <v>0</v>
      </c>
      <c r="BF549" s="209">
        <f>IF(N549="snížená",J549,0)</f>
        <v>0</v>
      </c>
      <c r="BG549" s="209">
        <f>IF(N549="zákl. přenesená",J549,0)</f>
        <v>0</v>
      </c>
      <c r="BH549" s="209">
        <f>IF(N549="sníž. přenesená",J549,0)</f>
        <v>0</v>
      </c>
      <c r="BI549" s="209">
        <f>IF(N549="nulová",J549,0)</f>
        <v>0</v>
      </c>
      <c r="BJ549" s="17" t="s">
        <v>78</v>
      </c>
      <c r="BK549" s="209">
        <f>ROUND(I549*H549,2)</f>
        <v>0</v>
      </c>
      <c r="BL549" s="17" t="s">
        <v>247</v>
      </c>
      <c r="BM549" s="17" t="s">
        <v>902</v>
      </c>
    </row>
    <row r="550" s="1" customFormat="1" ht="22.5" customHeight="1">
      <c r="B550" s="38"/>
      <c r="C550" s="198" t="s">
        <v>903</v>
      </c>
      <c r="D550" s="198" t="s">
        <v>162</v>
      </c>
      <c r="E550" s="199" t="s">
        <v>904</v>
      </c>
      <c r="F550" s="200" t="s">
        <v>905</v>
      </c>
      <c r="G550" s="201" t="s">
        <v>193</v>
      </c>
      <c r="H550" s="202">
        <v>0.001</v>
      </c>
      <c r="I550" s="203"/>
      <c r="J550" s="204">
        <f>ROUND(I550*H550,2)</f>
        <v>0</v>
      </c>
      <c r="K550" s="200" t="s">
        <v>165</v>
      </c>
      <c r="L550" s="43"/>
      <c r="M550" s="205" t="s">
        <v>19</v>
      </c>
      <c r="N550" s="206" t="s">
        <v>44</v>
      </c>
      <c r="O550" s="79"/>
      <c r="P550" s="207">
        <f>O550*H550</f>
        <v>0</v>
      </c>
      <c r="Q550" s="207">
        <v>0</v>
      </c>
      <c r="R550" s="207">
        <f>Q550*H550</f>
        <v>0</v>
      </c>
      <c r="S550" s="207">
        <v>0</v>
      </c>
      <c r="T550" s="208">
        <f>S550*H550</f>
        <v>0</v>
      </c>
      <c r="AR550" s="17" t="s">
        <v>247</v>
      </c>
      <c r="AT550" s="17" t="s">
        <v>162</v>
      </c>
      <c r="AU550" s="17" t="s">
        <v>83</v>
      </c>
      <c r="AY550" s="17" t="s">
        <v>160</v>
      </c>
      <c r="BE550" s="209">
        <f>IF(N550="základní",J550,0)</f>
        <v>0</v>
      </c>
      <c r="BF550" s="209">
        <f>IF(N550="snížená",J550,0)</f>
        <v>0</v>
      </c>
      <c r="BG550" s="209">
        <f>IF(N550="zákl. přenesená",J550,0)</f>
        <v>0</v>
      </c>
      <c r="BH550" s="209">
        <f>IF(N550="sníž. přenesená",J550,0)</f>
        <v>0</v>
      </c>
      <c r="BI550" s="209">
        <f>IF(N550="nulová",J550,0)</f>
        <v>0</v>
      </c>
      <c r="BJ550" s="17" t="s">
        <v>78</v>
      </c>
      <c r="BK550" s="209">
        <f>ROUND(I550*H550,2)</f>
        <v>0</v>
      </c>
      <c r="BL550" s="17" t="s">
        <v>247</v>
      </c>
      <c r="BM550" s="17" t="s">
        <v>906</v>
      </c>
    </row>
    <row r="551" s="10" customFormat="1" ht="22.8" customHeight="1">
      <c r="B551" s="182"/>
      <c r="C551" s="183"/>
      <c r="D551" s="184" t="s">
        <v>72</v>
      </c>
      <c r="E551" s="196" t="s">
        <v>907</v>
      </c>
      <c r="F551" s="196" t="s">
        <v>908</v>
      </c>
      <c r="G551" s="183"/>
      <c r="H551" s="183"/>
      <c r="I551" s="186"/>
      <c r="J551" s="197">
        <f>BK551</f>
        <v>0</v>
      </c>
      <c r="K551" s="183"/>
      <c r="L551" s="188"/>
      <c r="M551" s="189"/>
      <c r="N551" s="190"/>
      <c r="O551" s="190"/>
      <c r="P551" s="191">
        <f>SUM(P552:P578)</f>
        <v>0</v>
      </c>
      <c r="Q551" s="190"/>
      <c r="R551" s="191">
        <f>SUM(R552:R578)</f>
        <v>0.87223500000000009</v>
      </c>
      <c r="S551" s="190"/>
      <c r="T551" s="192">
        <f>SUM(T552:T578)</f>
        <v>0.025772499999999997</v>
      </c>
      <c r="AR551" s="193" t="s">
        <v>83</v>
      </c>
      <c r="AT551" s="194" t="s">
        <v>72</v>
      </c>
      <c r="AU551" s="194" t="s">
        <v>78</v>
      </c>
      <c r="AY551" s="193" t="s">
        <v>160</v>
      </c>
      <c r="BK551" s="195">
        <f>SUM(BK552:BK578)</f>
        <v>0</v>
      </c>
    </row>
    <row r="552" s="1" customFormat="1" ht="16.5" customHeight="1">
      <c r="B552" s="38"/>
      <c r="C552" s="198" t="s">
        <v>909</v>
      </c>
      <c r="D552" s="198" t="s">
        <v>162</v>
      </c>
      <c r="E552" s="199" t="s">
        <v>910</v>
      </c>
      <c r="F552" s="200" t="s">
        <v>911</v>
      </c>
      <c r="G552" s="201" t="s">
        <v>284</v>
      </c>
      <c r="H552" s="202">
        <v>7.9299999999999997</v>
      </c>
      <c r="I552" s="203"/>
      <c r="J552" s="204">
        <f>ROUND(I552*H552,2)</f>
        <v>0</v>
      </c>
      <c r="K552" s="200" t="s">
        <v>165</v>
      </c>
      <c r="L552" s="43"/>
      <c r="M552" s="205" t="s">
        <v>19</v>
      </c>
      <c r="N552" s="206" t="s">
        <v>44</v>
      </c>
      <c r="O552" s="79"/>
      <c r="P552" s="207">
        <f>O552*H552</f>
        <v>0</v>
      </c>
      <c r="Q552" s="207">
        <v>0</v>
      </c>
      <c r="R552" s="207">
        <f>Q552*H552</f>
        <v>0</v>
      </c>
      <c r="S552" s="207">
        <v>0.0032499999999999999</v>
      </c>
      <c r="T552" s="208">
        <f>S552*H552</f>
        <v>0.025772499999999997</v>
      </c>
      <c r="AR552" s="17" t="s">
        <v>247</v>
      </c>
      <c r="AT552" s="17" t="s">
        <v>162</v>
      </c>
      <c r="AU552" s="17" t="s">
        <v>83</v>
      </c>
      <c r="AY552" s="17" t="s">
        <v>160</v>
      </c>
      <c r="BE552" s="209">
        <f>IF(N552="základní",J552,0)</f>
        <v>0</v>
      </c>
      <c r="BF552" s="209">
        <f>IF(N552="snížená",J552,0)</f>
        <v>0</v>
      </c>
      <c r="BG552" s="209">
        <f>IF(N552="zákl. přenesená",J552,0)</f>
        <v>0</v>
      </c>
      <c r="BH552" s="209">
        <f>IF(N552="sníž. přenesená",J552,0)</f>
        <v>0</v>
      </c>
      <c r="BI552" s="209">
        <f>IF(N552="nulová",J552,0)</f>
        <v>0</v>
      </c>
      <c r="BJ552" s="17" t="s">
        <v>78</v>
      </c>
      <c r="BK552" s="209">
        <f>ROUND(I552*H552,2)</f>
        <v>0</v>
      </c>
      <c r="BL552" s="17" t="s">
        <v>247</v>
      </c>
      <c r="BM552" s="17" t="s">
        <v>912</v>
      </c>
    </row>
    <row r="553" s="12" customFormat="1">
      <c r="B553" s="221"/>
      <c r="C553" s="222"/>
      <c r="D553" s="212" t="s">
        <v>168</v>
      </c>
      <c r="E553" s="223" t="s">
        <v>19</v>
      </c>
      <c r="F553" s="224" t="s">
        <v>913</v>
      </c>
      <c r="G553" s="222"/>
      <c r="H553" s="225">
        <v>7.9299999999999997</v>
      </c>
      <c r="I553" s="226"/>
      <c r="J553" s="222"/>
      <c r="K553" s="222"/>
      <c r="L553" s="227"/>
      <c r="M553" s="228"/>
      <c r="N553" s="229"/>
      <c r="O553" s="229"/>
      <c r="P553" s="229"/>
      <c r="Q553" s="229"/>
      <c r="R553" s="229"/>
      <c r="S553" s="229"/>
      <c r="T553" s="230"/>
      <c r="AT553" s="231" t="s">
        <v>168</v>
      </c>
      <c r="AU553" s="231" t="s">
        <v>83</v>
      </c>
      <c r="AV553" s="12" t="s">
        <v>83</v>
      </c>
      <c r="AW553" s="12" t="s">
        <v>34</v>
      </c>
      <c r="AX553" s="12" t="s">
        <v>78</v>
      </c>
      <c r="AY553" s="231" t="s">
        <v>160</v>
      </c>
    </row>
    <row r="554" s="1" customFormat="1" ht="16.5" customHeight="1">
      <c r="B554" s="38"/>
      <c r="C554" s="198" t="s">
        <v>914</v>
      </c>
      <c r="D554" s="198" t="s">
        <v>162</v>
      </c>
      <c r="E554" s="199" t="s">
        <v>915</v>
      </c>
      <c r="F554" s="200" t="s">
        <v>916</v>
      </c>
      <c r="G554" s="201" t="s">
        <v>93</v>
      </c>
      <c r="H554" s="202">
        <v>31.949999999999999</v>
      </c>
      <c r="I554" s="203"/>
      <c r="J554" s="204">
        <f>ROUND(I554*H554,2)</f>
        <v>0</v>
      </c>
      <c r="K554" s="200" t="s">
        <v>165</v>
      </c>
      <c r="L554" s="43"/>
      <c r="M554" s="205" t="s">
        <v>19</v>
      </c>
      <c r="N554" s="206" t="s">
        <v>44</v>
      </c>
      <c r="O554" s="79"/>
      <c r="P554" s="207">
        <f>O554*H554</f>
        <v>0</v>
      </c>
      <c r="Q554" s="207">
        <v>0</v>
      </c>
      <c r="R554" s="207">
        <f>Q554*H554</f>
        <v>0</v>
      </c>
      <c r="S554" s="207">
        <v>0</v>
      </c>
      <c r="T554" s="208">
        <f>S554*H554</f>
        <v>0</v>
      </c>
      <c r="AR554" s="17" t="s">
        <v>247</v>
      </c>
      <c r="AT554" s="17" t="s">
        <v>162</v>
      </c>
      <c r="AU554" s="17" t="s">
        <v>83</v>
      </c>
      <c r="AY554" s="17" t="s">
        <v>160</v>
      </c>
      <c r="BE554" s="209">
        <f>IF(N554="základní",J554,0)</f>
        <v>0</v>
      </c>
      <c r="BF554" s="209">
        <f>IF(N554="snížená",J554,0)</f>
        <v>0</v>
      </c>
      <c r="BG554" s="209">
        <f>IF(N554="zákl. přenesená",J554,0)</f>
        <v>0</v>
      </c>
      <c r="BH554" s="209">
        <f>IF(N554="sníž. přenesená",J554,0)</f>
        <v>0</v>
      </c>
      <c r="BI554" s="209">
        <f>IF(N554="nulová",J554,0)</f>
        <v>0</v>
      </c>
      <c r="BJ554" s="17" t="s">
        <v>78</v>
      </c>
      <c r="BK554" s="209">
        <f>ROUND(I554*H554,2)</f>
        <v>0</v>
      </c>
      <c r="BL554" s="17" t="s">
        <v>247</v>
      </c>
      <c r="BM554" s="17" t="s">
        <v>917</v>
      </c>
    </row>
    <row r="555" s="1" customFormat="1" ht="16.5" customHeight="1">
      <c r="B555" s="38"/>
      <c r="C555" s="198" t="s">
        <v>918</v>
      </c>
      <c r="D555" s="198" t="s">
        <v>162</v>
      </c>
      <c r="E555" s="199" t="s">
        <v>919</v>
      </c>
      <c r="F555" s="200" t="s">
        <v>920</v>
      </c>
      <c r="G555" s="201" t="s">
        <v>93</v>
      </c>
      <c r="H555" s="202">
        <v>31.949999999999999</v>
      </c>
      <c r="I555" s="203"/>
      <c r="J555" s="204">
        <f>ROUND(I555*H555,2)</f>
        <v>0</v>
      </c>
      <c r="K555" s="200" t="s">
        <v>165</v>
      </c>
      <c r="L555" s="43"/>
      <c r="M555" s="205" t="s">
        <v>19</v>
      </c>
      <c r="N555" s="206" t="s">
        <v>44</v>
      </c>
      <c r="O555" s="79"/>
      <c r="P555" s="207">
        <f>O555*H555</f>
        <v>0</v>
      </c>
      <c r="Q555" s="207">
        <v>0</v>
      </c>
      <c r="R555" s="207">
        <f>Q555*H555</f>
        <v>0</v>
      </c>
      <c r="S555" s="207">
        <v>0</v>
      </c>
      <c r="T555" s="208">
        <f>S555*H555</f>
        <v>0</v>
      </c>
      <c r="AR555" s="17" t="s">
        <v>247</v>
      </c>
      <c r="AT555" s="17" t="s">
        <v>162</v>
      </c>
      <c r="AU555" s="17" t="s">
        <v>83</v>
      </c>
      <c r="AY555" s="17" t="s">
        <v>160</v>
      </c>
      <c r="BE555" s="209">
        <f>IF(N555="základní",J555,0)</f>
        <v>0</v>
      </c>
      <c r="BF555" s="209">
        <f>IF(N555="snížená",J555,0)</f>
        <v>0</v>
      </c>
      <c r="BG555" s="209">
        <f>IF(N555="zákl. přenesená",J555,0)</f>
        <v>0</v>
      </c>
      <c r="BH555" s="209">
        <f>IF(N555="sníž. přenesená",J555,0)</f>
        <v>0</v>
      </c>
      <c r="BI555" s="209">
        <f>IF(N555="nulová",J555,0)</f>
        <v>0</v>
      </c>
      <c r="BJ555" s="17" t="s">
        <v>78</v>
      </c>
      <c r="BK555" s="209">
        <f>ROUND(I555*H555,2)</f>
        <v>0</v>
      </c>
      <c r="BL555" s="17" t="s">
        <v>247</v>
      </c>
      <c r="BM555" s="17" t="s">
        <v>921</v>
      </c>
    </row>
    <row r="556" s="1" customFormat="1" ht="16.5" customHeight="1">
      <c r="B556" s="38"/>
      <c r="C556" s="198" t="s">
        <v>922</v>
      </c>
      <c r="D556" s="198" t="s">
        <v>162</v>
      </c>
      <c r="E556" s="199" t="s">
        <v>923</v>
      </c>
      <c r="F556" s="200" t="s">
        <v>924</v>
      </c>
      <c r="G556" s="201" t="s">
        <v>93</v>
      </c>
      <c r="H556" s="202">
        <v>31.949999999999999</v>
      </c>
      <c r="I556" s="203"/>
      <c r="J556" s="204">
        <f>ROUND(I556*H556,2)</f>
        <v>0</v>
      </c>
      <c r="K556" s="200" t="s">
        <v>165</v>
      </c>
      <c r="L556" s="43"/>
      <c r="M556" s="205" t="s">
        <v>19</v>
      </c>
      <c r="N556" s="206" t="s">
        <v>44</v>
      </c>
      <c r="O556" s="79"/>
      <c r="P556" s="207">
        <f>O556*H556</f>
        <v>0</v>
      </c>
      <c r="Q556" s="207">
        <v>0.00029999999999999997</v>
      </c>
      <c r="R556" s="207">
        <f>Q556*H556</f>
        <v>0.0095849999999999998</v>
      </c>
      <c r="S556" s="207">
        <v>0</v>
      </c>
      <c r="T556" s="208">
        <f>S556*H556</f>
        <v>0</v>
      </c>
      <c r="AR556" s="17" t="s">
        <v>247</v>
      </c>
      <c r="AT556" s="17" t="s">
        <v>162</v>
      </c>
      <c r="AU556" s="17" t="s">
        <v>83</v>
      </c>
      <c r="AY556" s="17" t="s">
        <v>160</v>
      </c>
      <c r="BE556" s="209">
        <f>IF(N556="základní",J556,0)</f>
        <v>0</v>
      </c>
      <c r="BF556" s="209">
        <f>IF(N556="snížená",J556,0)</f>
        <v>0</v>
      </c>
      <c r="BG556" s="209">
        <f>IF(N556="zákl. přenesená",J556,0)</f>
        <v>0</v>
      </c>
      <c r="BH556" s="209">
        <f>IF(N556="sníž. přenesená",J556,0)</f>
        <v>0</v>
      </c>
      <c r="BI556" s="209">
        <f>IF(N556="nulová",J556,0)</f>
        <v>0</v>
      </c>
      <c r="BJ556" s="17" t="s">
        <v>78</v>
      </c>
      <c r="BK556" s="209">
        <f>ROUND(I556*H556,2)</f>
        <v>0</v>
      </c>
      <c r="BL556" s="17" t="s">
        <v>247</v>
      </c>
      <c r="BM556" s="17" t="s">
        <v>925</v>
      </c>
    </row>
    <row r="557" s="1" customFormat="1" ht="22.5" customHeight="1">
      <c r="B557" s="38"/>
      <c r="C557" s="198" t="s">
        <v>926</v>
      </c>
      <c r="D557" s="198" t="s">
        <v>162</v>
      </c>
      <c r="E557" s="199" t="s">
        <v>927</v>
      </c>
      <c r="F557" s="200" t="s">
        <v>928</v>
      </c>
      <c r="G557" s="201" t="s">
        <v>93</v>
      </c>
      <c r="H557" s="202">
        <v>31.949999999999999</v>
      </c>
      <c r="I557" s="203"/>
      <c r="J557" s="204">
        <f>ROUND(I557*H557,2)</f>
        <v>0</v>
      </c>
      <c r="K557" s="200" t="s">
        <v>165</v>
      </c>
      <c r="L557" s="43"/>
      <c r="M557" s="205" t="s">
        <v>19</v>
      </c>
      <c r="N557" s="206" t="s">
        <v>44</v>
      </c>
      <c r="O557" s="79"/>
      <c r="P557" s="207">
        <f>O557*H557</f>
        <v>0</v>
      </c>
      <c r="Q557" s="207">
        <v>0.0058799999999999998</v>
      </c>
      <c r="R557" s="207">
        <f>Q557*H557</f>
        <v>0.18786599999999998</v>
      </c>
      <c r="S557" s="207">
        <v>0</v>
      </c>
      <c r="T557" s="208">
        <f>S557*H557</f>
        <v>0</v>
      </c>
      <c r="AR557" s="17" t="s">
        <v>247</v>
      </c>
      <c r="AT557" s="17" t="s">
        <v>162</v>
      </c>
      <c r="AU557" s="17" t="s">
        <v>83</v>
      </c>
      <c r="AY557" s="17" t="s">
        <v>160</v>
      </c>
      <c r="BE557" s="209">
        <f>IF(N557="základní",J557,0)</f>
        <v>0</v>
      </c>
      <c r="BF557" s="209">
        <f>IF(N557="snížená",J557,0)</f>
        <v>0</v>
      </c>
      <c r="BG557" s="209">
        <f>IF(N557="zákl. přenesená",J557,0)</f>
        <v>0</v>
      </c>
      <c r="BH557" s="209">
        <f>IF(N557="sníž. přenesená",J557,0)</f>
        <v>0</v>
      </c>
      <c r="BI557" s="209">
        <f>IF(N557="nulová",J557,0)</f>
        <v>0</v>
      </c>
      <c r="BJ557" s="17" t="s">
        <v>78</v>
      </c>
      <c r="BK557" s="209">
        <f>ROUND(I557*H557,2)</f>
        <v>0</v>
      </c>
      <c r="BL557" s="17" t="s">
        <v>247</v>
      </c>
      <c r="BM557" s="17" t="s">
        <v>929</v>
      </c>
    </row>
    <row r="558" s="12" customFormat="1">
      <c r="B558" s="221"/>
      <c r="C558" s="222"/>
      <c r="D558" s="212" t="s">
        <v>168</v>
      </c>
      <c r="E558" s="223" t="s">
        <v>91</v>
      </c>
      <c r="F558" s="224" t="s">
        <v>930</v>
      </c>
      <c r="G558" s="222"/>
      <c r="H558" s="225">
        <v>16.079999999999998</v>
      </c>
      <c r="I558" s="226"/>
      <c r="J558" s="222"/>
      <c r="K558" s="222"/>
      <c r="L558" s="227"/>
      <c r="M558" s="228"/>
      <c r="N558" s="229"/>
      <c r="O558" s="229"/>
      <c r="P558" s="229"/>
      <c r="Q558" s="229"/>
      <c r="R558" s="229"/>
      <c r="S558" s="229"/>
      <c r="T558" s="230"/>
      <c r="AT558" s="231" t="s">
        <v>168</v>
      </c>
      <c r="AU558" s="231" t="s">
        <v>83</v>
      </c>
      <c r="AV558" s="12" t="s">
        <v>83</v>
      </c>
      <c r="AW558" s="12" t="s">
        <v>34</v>
      </c>
      <c r="AX558" s="12" t="s">
        <v>73</v>
      </c>
      <c r="AY558" s="231" t="s">
        <v>160</v>
      </c>
    </row>
    <row r="559" s="12" customFormat="1">
      <c r="B559" s="221"/>
      <c r="C559" s="222"/>
      <c r="D559" s="212" t="s">
        <v>168</v>
      </c>
      <c r="E559" s="223" t="s">
        <v>19</v>
      </c>
      <c r="F559" s="224" t="s">
        <v>931</v>
      </c>
      <c r="G559" s="222"/>
      <c r="H559" s="225">
        <v>-0.64000000000000001</v>
      </c>
      <c r="I559" s="226"/>
      <c r="J559" s="222"/>
      <c r="K559" s="222"/>
      <c r="L559" s="227"/>
      <c r="M559" s="228"/>
      <c r="N559" s="229"/>
      <c r="O559" s="229"/>
      <c r="P559" s="229"/>
      <c r="Q559" s="229"/>
      <c r="R559" s="229"/>
      <c r="S559" s="229"/>
      <c r="T559" s="230"/>
      <c r="AT559" s="231" t="s">
        <v>168</v>
      </c>
      <c r="AU559" s="231" t="s">
        <v>83</v>
      </c>
      <c r="AV559" s="12" t="s">
        <v>83</v>
      </c>
      <c r="AW559" s="12" t="s">
        <v>34</v>
      </c>
      <c r="AX559" s="12" t="s">
        <v>73</v>
      </c>
      <c r="AY559" s="231" t="s">
        <v>160</v>
      </c>
    </row>
    <row r="560" s="13" customFormat="1">
      <c r="B560" s="232"/>
      <c r="C560" s="233"/>
      <c r="D560" s="212" t="s">
        <v>168</v>
      </c>
      <c r="E560" s="234" t="s">
        <v>19</v>
      </c>
      <c r="F560" s="235" t="s">
        <v>171</v>
      </c>
      <c r="G560" s="233"/>
      <c r="H560" s="236">
        <v>15.44</v>
      </c>
      <c r="I560" s="237"/>
      <c r="J560" s="233"/>
      <c r="K560" s="233"/>
      <c r="L560" s="238"/>
      <c r="M560" s="239"/>
      <c r="N560" s="240"/>
      <c r="O560" s="240"/>
      <c r="P560" s="240"/>
      <c r="Q560" s="240"/>
      <c r="R560" s="240"/>
      <c r="S560" s="240"/>
      <c r="T560" s="241"/>
      <c r="AT560" s="242" t="s">
        <v>168</v>
      </c>
      <c r="AU560" s="242" t="s">
        <v>83</v>
      </c>
      <c r="AV560" s="13" t="s">
        <v>172</v>
      </c>
      <c r="AW560" s="13" t="s">
        <v>34</v>
      </c>
      <c r="AX560" s="13" t="s">
        <v>73</v>
      </c>
      <c r="AY560" s="242" t="s">
        <v>160</v>
      </c>
    </row>
    <row r="561" s="12" customFormat="1">
      <c r="B561" s="221"/>
      <c r="C561" s="222"/>
      <c r="D561" s="212" t="s">
        <v>168</v>
      </c>
      <c r="E561" s="223" t="s">
        <v>98</v>
      </c>
      <c r="F561" s="224" t="s">
        <v>932</v>
      </c>
      <c r="G561" s="222"/>
      <c r="H561" s="225">
        <v>17.149999999999999</v>
      </c>
      <c r="I561" s="226"/>
      <c r="J561" s="222"/>
      <c r="K561" s="222"/>
      <c r="L561" s="227"/>
      <c r="M561" s="228"/>
      <c r="N561" s="229"/>
      <c r="O561" s="229"/>
      <c r="P561" s="229"/>
      <c r="Q561" s="229"/>
      <c r="R561" s="229"/>
      <c r="S561" s="229"/>
      <c r="T561" s="230"/>
      <c r="AT561" s="231" t="s">
        <v>168</v>
      </c>
      <c r="AU561" s="231" t="s">
        <v>83</v>
      </c>
      <c r="AV561" s="12" t="s">
        <v>83</v>
      </c>
      <c r="AW561" s="12" t="s">
        <v>34</v>
      </c>
      <c r="AX561" s="12" t="s">
        <v>73</v>
      </c>
      <c r="AY561" s="231" t="s">
        <v>160</v>
      </c>
    </row>
    <row r="562" s="12" customFormat="1">
      <c r="B562" s="221"/>
      <c r="C562" s="222"/>
      <c r="D562" s="212" t="s">
        <v>168</v>
      </c>
      <c r="E562" s="223" t="s">
        <v>19</v>
      </c>
      <c r="F562" s="224" t="s">
        <v>933</v>
      </c>
      <c r="G562" s="222"/>
      <c r="H562" s="225">
        <v>-0.64000000000000001</v>
      </c>
      <c r="I562" s="226"/>
      <c r="J562" s="222"/>
      <c r="K562" s="222"/>
      <c r="L562" s="227"/>
      <c r="M562" s="228"/>
      <c r="N562" s="229"/>
      <c r="O562" s="229"/>
      <c r="P562" s="229"/>
      <c r="Q562" s="229"/>
      <c r="R562" s="229"/>
      <c r="S562" s="229"/>
      <c r="T562" s="230"/>
      <c r="AT562" s="231" t="s">
        <v>168</v>
      </c>
      <c r="AU562" s="231" t="s">
        <v>83</v>
      </c>
      <c r="AV562" s="12" t="s">
        <v>83</v>
      </c>
      <c r="AW562" s="12" t="s">
        <v>34</v>
      </c>
      <c r="AX562" s="12" t="s">
        <v>73</v>
      </c>
      <c r="AY562" s="231" t="s">
        <v>160</v>
      </c>
    </row>
    <row r="563" s="13" customFormat="1">
      <c r="B563" s="232"/>
      <c r="C563" s="233"/>
      <c r="D563" s="212" t="s">
        <v>168</v>
      </c>
      <c r="E563" s="234" t="s">
        <v>19</v>
      </c>
      <c r="F563" s="235" t="s">
        <v>171</v>
      </c>
      <c r="G563" s="233"/>
      <c r="H563" s="236">
        <v>16.510000000000002</v>
      </c>
      <c r="I563" s="237"/>
      <c r="J563" s="233"/>
      <c r="K563" s="233"/>
      <c r="L563" s="238"/>
      <c r="M563" s="239"/>
      <c r="N563" s="240"/>
      <c r="O563" s="240"/>
      <c r="P563" s="240"/>
      <c r="Q563" s="240"/>
      <c r="R563" s="240"/>
      <c r="S563" s="240"/>
      <c r="T563" s="241"/>
      <c r="AT563" s="242" t="s">
        <v>168</v>
      </c>
      <c r="AU563" s="242" t="s">
        <v>83</v>
      </c>
      <c r="AV563" s="13" t="s">
        <v>172</v>
      </c>
      <c r="AW563" s="13" t="s">
        <v>34</v>
      </c>
      <c r="AX563" s="13" t="s">
        <v>73</v>
      </c>
      <c r="AY563" s="242" t="s">
        <v>160</v>
      </c>
    </row>
    <row r="564" s="14" customFormat="1">
      <c r="B564" s="243"/>
      <c r="C564" s="244"/>
      <c r="D564" s="212" t="s">
        <v>168</v>
      </c>
      <c r="E564" s="245" t="s">
        <v>95</v>
      </c>
      <c r="F564" s="246" t="s">
        <v>183</v>
      </c>
      <c r="G564" s="244"/>
      <c r="H564" s="247">
        <v>31.949999999999999</v>
      </c>
      <c r="I564" s="248"/>
      <c r="J564" s="244"/>
      <c r="K564" s="244"/>
      <c r="L564" s="249"/>
      <c r="M564" s="250"/>
      <c r="N564" s="251"/>
      <c r="O564" s="251"/>
      <c r="P564" s="251"/>
      <c r="Q564" s="251"/>
      <c r="R564" s="251"/>
      <c r="S564" s="251"/>
      <c r="T564" s="252"/>
      <c r="AT564" s="253" t="s">
        <v>168</v>
      </c>
      <c r="AU564" s="253" t="s">
        <v>83</v>
      </c>
      <c r="AV564" s="14" t="s">
        <v>166</v>
      </c>
      <c r="AW564" s="14" t="s">
        <v>34</v>
      </c>
      <c r="AX564" s="14" t="s">
        <v>78</v>
      </c>
      <c r="AY564" s="253" t="s">
        <v>160</v>
      </c>
    </row>
    <row r="565" s="1" customFormat="1" ht="16.5" customHeight="1">
      <c r="B565" s="38"/>
      <c r="C565" s="254" t="s">
        <v>934</v>
      </c>
      <c r="D565" s="254" t="s">
        <v>190</v>
      </c>
      <c r="E565" s="255" t="s">
        <v>935</v>
      </c>
      <c r="F565" s="256" t="s">
        <v>936</v>
      </c>
      <c r="G565" s="257" t="s">
        <v>93</v>
      </c>
      <c r="H565" s="258">
        <v>35.145000000000003</v>
      </c>
      <c r="I565" s="259"/>
      <c r="J565" s="260">
        <f>ROUND(I565*H565,2)</f>
        <v>0</v>
      </c>
      <c r="K565" s="256" t="s">
        <v>165</v>
      </c>
      <c r="L565" s="261"/>
      <c r="M565" s="262" t="s">
        <v>19</v>
      </c>
      <c r="N565" s="263" t="s">
        <v>44</v>
      </c>
      <c r="O565" s="79"/>
      <c r="P565" s="207">
        <f>O565*H565</f>
        <v>0</v>
      </c>
      <c r="Q565" s="207">
        <v>0.019199999999999998</v>
      </c>
      <c r="R565" s="207">
        <f>Q565*H565</f>
        <v>0.67478400000000005</v>
      </c>
      <c r="S565" s="207">
        <v>0</v>
      </c>
      <c r="T565" s="208">
        <f>S565*H565</f>
        <v>0</v>
      </c>
      <c r="AR565" s="17" t="s">
        <v>358</v>
      </c>
      <c r="AT565" s="17" t="s">
        <v>190</v>
      </c>
      <c r="AU565" s="17" t="s">
        <v>83</v>
      </c>
      <c r="AY565" s="17" t="s">
        <v>160</v>
      </c>
      <c r="BE565" s="209">
        <f>IF(N565="základní",J565,0)</f>
        <v>0</v>
      </c>
      <c r="BF565" s="209">
        <f>IF(N565="snížená",J565,0)</f>
        <v>0</v>
      </c>
      <c r="BG565" s="209">
        <f>IF(N565="zákl. přenesená",J565,0)</f>
        <v>0</v>
      </c>
      <c r="BH565" s="209">
        <f>IF(N565="sníž. přenesená",J565,0)</f>
        <v>0</v>
      </c>
      <c r="BI565" s="209">
        <f>IF(N565="nulová",J565,0)</f>
        <v>0</v>
      </c>
      <c r="BJ565" s="17" t="s">
        <v>78</v>
      </c>
      <c r="BK565" s="209">
        <f>ROUND(I565*H565,2)</f>
        <v>0</v>
      </c>
      <c r="BL565" s="17" t="s">
        <v>247</v>
      </c>
      <c r="BM565" s="17" t="s">
        <v>937</v>
      </c>
    </row>
    <row r="566" s="12" customFormat="1">
      <c r="B566" s="221"/>
      <c r="C566" s="222"/>
      <c r="D566" s="212" t="s">
        <v>168</v>
      </c>
      <c r="E566" s="223" t="s">
        <v>19</v>
      </c>
      <c r="F566" s="224" t="s">
        <v>95</v>
      </c>
      <c r="G566" s="222"/>
      <c r="H566" s="225">
        <v>31.949999999999999</v>
      </c>
      <c r="I566" s="226"/>
      <c r="J566" s="222"/>
      <c r="K566" s="222"/>
      <c r="L566" s="227"/>
      <c r="M566" s="228"/>
      <c r="N566" s="229"/>
      <c r="O566" s="229"/>
      <c r="P566" s="229"/>
      <c r="Q566" s="229"/>
      <c r="R566" s="229"/>
      <c r="S566" s="229"/>
      <c r="T566" s="230"/>
      <c r="AT566" s="231" t="s">
        <v>168</v>
      </c>
      <c r="AU566" s="231" t="s">
        <v>83</v>
      </c>
      <c r="AV566" s="12" t="s">
        <v>83</v>
      </c>
      <c r="AW566" s="12" t="s">
        <v>34</v>
      </c>
      <c r="AX566" s="12" t="s">
        <v>73</v>
      </c>
      <c r="AY566" s="231" t="s">
        <v>160</v>
      </c>
    </row>
    <row r="567" s="14" customFormat="1">
      <c r="B567" s="243"/>
      <c r="C567" s="244"/>
      <c r="D567" s="212" t="s">
        <v>168</v>
      </c>
      <c r="E567" s="245" t="s">
        <v>19</v>
      </c>
      <c r="F567" s="246" t="s">
        <v>183</v>
      </c>
      <c r="G567" s="244"/>
      <c r="H567" s="247">
        <v>31.949999999999999</v>
      </c>
      <c r="I567" s="248"/>
      <c r="J567" s="244"/>
      <c r="K567" s="244"/>
      <c r="L567" s="249"/>
      <c r="M567" s="250"/>
      <c r="N567" s="251"/>
      <c r="O567" s="251"/>
      <c r="P567" s="251"/>
      <c r="Q567" s="251"/>
      <c r="R567" s="251"/>
      <c r="S567" s="251"/>
      <c r="T567" s="252"/>
      <c r="AT567" s="253" t="s">
        <v>168</v>
      </c>
      <c r="AU567" s="253" t="s">
        <v>83</v>
      </c>
      <c r="AV567" s="14" t="s">
        <v>166</v>
      </c>
      <c r="AW567" s="14" t="s">
        <v>34</v>
      </c>
      <c r="AX567" s="14" t="s">
        <v>78</v>
      </c>
      <c r="AY567" s="253" t="s">
        <v>160</v>
      </c>
    </row>
    <row r="568" s="12" customFormat="1">
      <c r="B568" s="221"/>
      <c r="C568" s="222"/>
      <c r="D568" s="212" t="s">
        <v>168</v>
      </c>
      <c r="E568" s="222"/>
      <c r="F568" s="224" t="s">
        <v>938</v>
      </c>
      <c r="G568" s="222"/>
      <c r="H568" s="225">
        <v>35.145000000000003</v>
      </c>
      <c r="I568" s="226"/>
      <c r="J568" s="222"/>
      <c r="K568" s="222"/>
      <c r="L568" s="227"/>
      <c r="M568" s="228"/>
      <c r="N568" s="229"/>
      <c r="O568" s="229"/>
      <c r="P568" s="229"/>
      <c r="Q568" s="229"/>
      <c r="R568" s="229"/>
      <c r="S568" s="229"/>
      <c r="T568" s="230"/>
      <c r="AT568" s="231" t="s">
        <v>168</v>
      </c>
      <c r="AU568" s="231" t="s">
        <v>83</v>
      </c>
      <c r="AV568" s="12" t="s">
        <v>83</v>
      </c>
      <c r="AW568" s="12" t="s">
        <v>4</v>
      </c>
      <c r="AX568" s="12" t="s">
        <v>78</v>
      </c>
      <c r="AY568" s="231" t="s">
        <v>160</v>
      </c>
    </row>
    <row r="569" s="1" customFormat="1" ht="16.5" customHeight="1">
      <c r="B569" s="38"/>
      <c r="C569" s="198" t="s">
        <v>939</v>
      </c>
      <c r="D569" s="198" t="s">
        <v>162</v>
      </c>
      <c r="E569" s="199" t="s">
        <v>940</v>
      </c>
      <c r="F569" s="200" t="s">
        <v>941</v>
      </c>
      <c r="G569" s="201" t="s">
        <v>93</v>
      </c>
      <c r="H569" s="202">
        <v>2.8100000000000001</v>
      </c>
      <c r="I569" s="203"/>
      <c r="J569" s="204">
        <f>ROUND(I569*H569,2)</f>
        <v>0</v>
      </c>
      <c r="K569" s="200" t="s">
        <v>165</v>
      </c>
      <c r="L569" s="43"/>
      <c r="M569" s="205" t="s">
        <v>19</v>
      </c>
      <c r="N569" s="206" t="s">
        <v>44</v>
      </c>
      <c r="O569" s="79"/>
      <c r="P569" s="207">
        <f>O569*H569</f>
        <v>0</v>
      </c>
      <c r="Q569" s="207">
        <v>0</v>
      </c>
      <c r="R569" s="207">
        <f>Q569*H569</f>
        <v>0</v>
      </c>
      <c r="S569" s="207">
        <v>0</v>
      </c>
      <c r="T569" s="208">
        <f>S569*H569</f>
        <v>0</v>
      </c>
      <c r="AR569" s="17" t="s">
        <v>247</v>
      </c>
      <c r="AT569" s="17" t="s">
        <v>162</v>
      </c>
      <c r="AU569" s="17" t="s">
        <v>83</v>
      </c>
      <c r="AY569" s="17" t="s">
        <v>160</v>
      </c>
      <c r="BE569" s="209">
        <f>IF(N569="základní",J569,0)</f>
        <v>0</v>
      </c>
      <c r="BF569" s="209">
        <f>IF(N569="snížená",J569,0)</f>
        <v>0</v>
      </c>
      <c r="BG569" s="209">
        <f>IF(N569="zákl. přenesená",J569,0)</f>
        <v>0</v>
      </c>
      <c r="BH569" s="209">
        <f>IF(N569="sníž. přenesená",J569,0)</f>
        <v>0</v>
      </c>
      <c r="BI569" s="209">
        <f>IF(N569="nulová",J569,0)</f>
        <v>0</v>
      </c>
      <c r="BJ569" s="17" t="s">
        <v>78</v>
      </c>
      <c r="BK569" s="209">
        <f>ROUND(I569*H569,2)</f>
        <v>0</v>
      </c>
      <c r="BL569" s="17" t="s">
        <v>247</v>
      </c>
      <c r="BM569" s="17" t="s">
        <v>942</v>
      </c>
    </row>
    <row r="570" s="12" customFormat="1">
      <c r="B570" s="221"/>
      <c r="C570" s="222"/>
      <c r="D570" s="212" t="s">
        <v>168</v>
      </c>
      <c r="E570" s="223" t="s">
        <v>19</v>
      </c>
      <c r="F570" s="224" t="s">
        <v>943</v>
      </c>
      <c r="G570" s="222"/>
      <c r="H570" s="225">
        <v>2.8100000000000001</v>
      </c>
      <c r="I570" s="226"/>
      <c r="J570" s="222"/>
      <c r="K570" s="222"/>
      <c r="L570" s="227"/>
      <c r="M570" s="228"/>
      <c r="N570" s="229"/>
      <c r="O570" s="229"/>
      <c r="P570" s="229"/>
      <c r="Q570" s="229"/>
      <c r="R570" s="229"/>
      <c r="S570" s="229"/>
      <c r="T570" s="230"/>
      <c r="AT570" s="231" t="s">
        <v>168</v>
      </c>
      <c r="AU570" s="231" t="s">
        <v>83</v>
      </c>
      <c r="AV570" s="12" t="s">
        <v>83</v>
      </c>
      <c r="AW570" s="12" t="s">
        <v>34</v>
      </c>
      <c r="AX570" s="12" t="s">
        <v>78</v>
      </c>
      <c r="AY570" s="231" t="s">
        <v>160</v>
      </c>
    </row>
    <row r="571" s="1" customFormat="1" ht="16.5" customHeight="1">
      <c r="B571" s="38"/>
      <c r="C571" s="198" t="s">
        <v>944</v>
      </c>
      <c r="D571" s="198" t="s">
        <v>162</v>
      </c>
      <c r="E571" s="199" t="s">
        <v>945</v>
      </c>
      <c r="F571" s="200" t="s">
        <v>946</v>
      </c>
      <c r="G571" s="201" t="s">
        <v>93</v>
      </c>
      <c r="H571" s="202">
        <v>1.1100000000000001</v>
      </c>
      <c r="I571" s="203"/>
      <c r="J571" s="204">
        <f>ROUND(I571*H571,2)</f>
        <v>0</v>
      </c>
      <c r="K571" s="200" t="s">
        <v>165</v>
      </c>
      <c r="L571" s="43"/>
      <c r="M571" s="205" t="s">
        <v>19</v>
      </c>
      <c r="N571" s="206" t="s">
        <v>44</v>
      </c>
      <c r="O571" s="79"/>
      <c r="P571" s="207">
        <f>O571*H571</f>
        <v>0</v>
      </c>
      <c r="Q571" s="207">
        <v>0</v>
      </c>
      <c r="R571" s="207">
        <f>Q571*H571</f>
        <v>0</v>
      </c>
      <c r="S571" s="207">
        <v>0</v>
      </c>
      <c r="T571" s="208">
        <f>S571*H571</f>
        <v>0</v>
      </c>
      <c r="AR571" s="17" t="s">
        <v>247</v>
      </c>
      <c r="AT571" s="17" t="s">
        <v>162</v>
      </c>
      <c r="AU571" s="17" t="s">
        <v>83</v>
      </c>
      <c r="AY571" s="17" t="s">
        <v>160</v>
      </c>
      <c r="BE571" s="209">
        <f>IF(N571="základní",J571,0)</f>
        <v>0</v>
      </c>
      <c r="BF571" s="209">
        <f>IF(N571="snížená",J571,0)</f>
        <v>0</v>
      </c>
      <c r="BG571" s="209">
        <f>IF(N571="zákl. přenesená",J571,0)</f>
        <v>0</v>
      </c>
      <c r="BH571" s="209">
        <f>IF(N571="sníž. přenesená",J571,0)</f>
        <v>0</v>
      </c>
      <c r="BI571" s="209">
        <f>IF(N571="nulová",J571,0)</f>
        <v>0</v>
      </c>
      <c r="BJ571" s="17" t="s">
        <v>78</v>
      </c>
      <c r="BK571" s="209">
        <f>ROUND(I571*H571,2)</f>
        <v>0</v>
      </c>
      <c r="BL571" s="17" t="s">
        <v>247</v>
      </c>
      <c r="BM571" s="17" t="s">
        <v>947</v>
      </c>
    </row>
    <row r="572" s="12" customFormat="1">
      <c r="B572" s="221"/>
      <c r="C572" s="222"/>
      <c r="D572" s="212" t="s">
        <v>168</v>
      </c>
      <c r="E572" s="223" t="s">
        <v>19</v>
      </c>
      <c r="F572" s="224" t="s">
        <v>948</v>
      </c>
      <c r="G572" s="222"/>
      <c r="H572" s="225">
        <v>1.1100000000000001</v>
      </c>
      <c r="I572" s="226"/>
      <c r="J572" s="222"/>
      <c r="K572" s="222"/>
      <c r="L572" s="227"/>
      <c r="M572" s="228"/>
      <c r="N572" s="229"/>
      <c r="O572" s="229"/>
      <c r="P572" s="229"/>
      <c r="Q572" s="229"/>
      <c r="R572" s="229"/>
      <c r="S572" s="229"/>
      <c r="T572" s="230"/>
      <c r="AT572" s="231" t="s">
        <v>168</v>
      </c>
      <c r="AU572" s="231" t="s">
        <v>83</v>
      </c>
      <c r="AV572" s="12" t="s">
        <v>83</v>
      </c>
      <c r="AW572" s="12" t="s">
        <v>34</v>
      </c>
      <c r="AX572" s="12" t="s">
        <v>78</v>
      </c>
      <c r="AY572" s="231" t="s">
        <v>160</v>
      </c>
    </row>
    <row r="573" s="1" customFormat="1" ht="16.5" customHeight="1">
      <c r="B573" s="38"/>
      <c r="C573" s="198" t="s">
        <v>949</v>
      </c>
      <c r="D573" s="198" t="s">
        <v>162</v>
      </c>
      <c r="E573" s="199" t="s">
        <v>950</v>
      </c>
      <c r="F573" s="200" t="s">
        <v>951</v>
      </c>
      <c r="G573" s="201" t="s">
        <v>284</v>
      </c>
      <c r="H573" s="202">
        <v>1.7</v>
      </c>
      <c r="I573" s="203"/>
      <c r="J573" s="204">
        <f>ROUND(I573*H573,2)</f>
        <v>0</v>
      </c>
      <c r="K573" s="200" t="s">
        <v>19</v>
      </c>
      <c r="L573" s="43"/>
      <c r="M573" s="205" t="s">
        <v>19</v>
      </c>
      <c r="N573" s="206" t="s">
        <v>44</v>
      </c>
      <c r="O573" s="79"/>
      <c r="P573" s="207">
        <f>O573*H573</f>
        <v>0</v>
      </c>
      <c r="Q573" s="207">
        <v>0</v>
      </c>
      <c r="R573" s="207">
        <f>Q573*H573</f>
        <v>0</v>
      </c>
      <c r="S573" s="207">
        <v>0</v>
      </c>
      <c r="T573" s="208">
        <f>S573*H573</f>
        <v>0</v>
      </c>
      <c r="AR573" s="17" t="s">
        <v>247</v>
      </c>
      <c r="AT573" s="17" t="s">
        <v>162</v>
      </c>
      <c r="AU573" s="17" t="s">
        <v>83</v>
      </c>
      <c r="AY573" s="17" t="s">
        <v>160</v>
      </c>
      <c r="BE573" s="209">
        <f>IF(N573="základní",J573,0)</f>
        <v>0</v>
      </c>
      <c r="BF573" s="209">
        <f>IF(N573="snížená",J573,0)</f>
        <v>0</v>
      </c>
      <c r="BG573" s="209">
        <f>IF(N573="zákl. přenesená",J573,0)</f>
        <v>0</v>
      </c>
      <c r="BH573" s="209">
        <f>IF(N573="sníž. přenesená",J573,0)</f>
        <v>0</v>
      </c>
      <c r="BI573" s="209">
        <f>IF(N573="nulová",J573,0)</f>
        <v>0</v>
      </c>
      <c r="BJ573" s="17" t="s">
        <v>78</v>
      </c>
      <c r="BK573" s="209">
        <f>ROUND(I573*H573,2)</f>
        <v>0</v>
      </c>
      <c r="BL573" s="17" t="s">
        <v>247</v>
      </c>
      <c r="BM573" s="17" t="s">
        <v>952</v>
      </c>
    </row>
    <row r="574" s="12" customFormat="1">
      <c r="B574" s="221"/>
      <c r="C574" s="222"/>
      <c r="D574" s="212" t="s">
        <v>168</v>
      </c>
      <c r="E574" s="223" t="s">
        <v>19</v>
      </c>
      <c r="F574" s="224" t="s">
        <v>953</v>
      </c>
      <c r="G574" s="222"/>
      <c r="H574" s="225">
        <v>1.7</v>
      </c>
      <c r="I574" s="226"/>
      <c r="J574" s="222"/>
      <c r="K574" s="222"/>
      <c r="L574" s="227"/>
      <c r="M574" s="228"/>
      <c r="N574" s="229"/>
      <c r="O574" s="229"/>
      <c r="P574" s="229"/>
      <c r="Q574" s="229"/>
      <c r="R574" s="229"/>
      <c r="S574" s="229"/>
      <c r="T574" s="230"/>
      <c r="AT574" s="231" t="s">
        <v>168</v>
      </c>
      <c r="AU574" s="231" t="s">
        <v>83</v>
      </c>
      <c r="AV574" s="12" t="s">
        <v>83</v>
      </c>
      <c r="AW574" s="12" t="s">
        <v>34</v>
      </c>
      <c r="AX574" s="12" t="s">
        <v>78</v>
      </c>
      <c r="AY574" s="231" t="s">
        <v>160</v>
      </c>
    </row>
    <row r="575" s="1" customFormat="1" ht="16.5" customHeight="1">
      <c r="B575" s="38"/>
      <c r="C575" s="198" t="s">
        <v>954</v>
      </c>
      <c r="D575" s="198" t="s">
        <v>162</v>
      </c>
      <c r="E575" s="199" t="s">
        <v>955</v>
      </c>
      <c r="F575" s="200" t="s">
        <v>956</v>
      </c>
      <c r="G575" s="201" t="s">
        <v>284</v>
      </c>
      <c r="H575" s="202">
        <v>5.2000000000000002</v>
      </c>
      <c r="I575" s="203"/>
      <c r="J575" s="204">
        <f>ROUND(I575*H575,2)</f>
        <v>0</v>
      </c>
      <c r="K575" s="200" t="s">
        <v>19</v>
      </c>
      <c r="L575" s="43"/>
      <c r="M575" s="205" t="s">
        <v>19</v>
      </c>
      <c r="N575" s="206" t="s">
        <v>44</v>
      </c>
      <c r="O575" s="79"/>
      <c r="P575" s="207">
        <f>O575*H575</f>
        <v>0</v>
      </c>
      <c r="Q575" s="207">
        <v>0</v>
      </c>
      <c r="R575" s="207">
        <f>Q575*H575</f>
        <v>0</v>
      </c>
      <c r="S575" s="207">
        <v>0</v>
      </c>
      <c r="T575" s="208">
        <f>S575*H575</f>
        <v>0</v>
      </c>
      <c r="AR575" s="17" t="s">
        <v>247</v>
      </c>
      <c r="AT575" s="17" t="s">
        <v>162</v>
      </c>
      <c r="AU575" s="17" t="s">
        <v>83</v>
      </c>
      <c r="AY575" s="17" t="s">
        <v>160</v>
      </c>
      <c r="BE575" s="209">
        <f>IF(N575="základní",J575,0)</f>
        <v>0</v>
      </c>
      <c r="BF575" s="209">
        <f>IF(N575="snížená",J575,0)</f>
        <v>0</v>
      </c>
      <c r="BG575" s="209">
        <f>IF(N575="zákl. přenesená",J575,0)</f>
        <v>0</v>
      </c>
      <c r="BH575" s="209">
        <f>IF(N575="sníž. přenesená",J575,0)</f>
        <v>0</v>
      </c>
      <c r="BI575" s="209">
        <f>IF(N575="nulová",J575,0)</f>
        <v>0</v>
      </c>
      <c r="BJ575" s="17" t="s">
        <v>78</v>
      </c>
      <c r="BK575" s="209">
        <f>ROUND(I575*H575,2)</f>
        <v>0</v>
      </c>
      <c r="BL575" s="17" t="s">
        <v>247</v>
      </c>
      <c r="BM575" s="17" t="s">
        <v>957</v>
      </c>
    </row>
    <row r="576" s="12" customFormat="1">
      <c r="B576" s="221"/>
      <c r="C576" s="222"/>
      <c r="D576" s="212" t="s">
        <v>168</v>
      </c>
      <c r="E576" s="223" t="s">
        <v>19</v>
      </c>
      <c r="F576" s="224" t="s">
        <v>958</v>
      </c>
      <c r="G576" s="222"/>
      <c r="H576" s="225">
        <v>5.2000000000000002</v>
      </c>
      <c r="I576" s="226"/>
      <c r="J576" s="222"/>
      <c r="K576" s="222"/>
      <c r="L576" s="227"/>
      <c r="M576" s="228"/>
      <c r="N576" s="229"/>
      <c r="O576" s="229"/>
      <c r="P576" s="229"/>
      <c r="Q576" s="229"/>
      <c r="R576" s="229"/>
      <c r="S576" s="229"/>
      <c r="T576" s="230"/>
      <c r="AT576" s="231" t="s">
        <v>168</v>
      </c>
      <c r="AU576" s="231" t="s">
        <v>83</v>
      </c>
      <c r="AV576" s="12" t="s">
        <v>83</v>
      </c>
      <c r="AW576" s="12" t="s">
        <v>34</v>
      </c>
      <c r="AX576" s="12" t="s">
        <v>78</v>
      </c>
      <c r="AY576" s="231" t="s">
        <v>160</v>
      </c>
    </row>
    <row r="577" s="1" customFormat="1" ht="22.5" customHeight="1">
      <c r="B577" s="38"/>
      <c r="C577" s="198" t="s">
        <v>959</v>
      </c>
      <c r="D577" s="198" t="s">
        <v>162</v>
      </c>
      <c r="E577" s="199" t="s">
        <v>960</v>
      </c>
      <c r="F577" s="200" t="s">
        <v>961</v>
      </c>
      <c r="G577" s="201" t="s">
        <v>193</v>
      </c>
      <c r="H577" s="202">
        <v>0.872</v>
      </c>
      <c r="I577" s="203"/>
      <c r="J577" s="204">
        <f>ROUND(I577*H577,2)</f>
        <v>0</v>
      </c>
      <c r="K577" s="200" t="s">
        <v>165</v>
      </c>
      <c r="L577" s="43"/>
      <c r="M577" s="205" t="s">
        <v>19</v>
      </c>
      <c r="N577" s="206" t="s">
        <v>44</v>
      </c>
      <c r="O577" s="79"/>
      <c r="P577" s="207">
        <f>O577*H577</f>
        <v>0</v>
      </c>
      <c r="Q577" s="207">
        <v>0</v>
      </c>
      <c r="R577" s="207">
        <f>Q577*H577</f>
        <v>0</v>
      </c>
      <c r="S577" s="207">
        <v>0</v>
      </c>
      <c r="T577" s="208">
        <f>S577*H577</f>
        <v>0</v>
      </c>
      <c r="AR577" s="17" t="s">
        <v>247</v>
      </c>
      <c r="AT577" s="17" t="s">
        <v>162</v>
      </c>
      <c r="AU577" s="17" t="s">
        <v>83</v>
      </c>
      <c r="AY577" s="17" t="s">
        <v>160</v>
      </c>
      <c r="BE577" s="209">
        <f>IF(N577="základní",J577,0)</f>
        <v>0</v>
      </c>
      <c r="BF577" s="209">
        <f>IF(N577="snížená",J577,0)</f>
        <v>0</v>
      </c>
      <c r="BG577" s="209">
        <f>IF(N577="zákl. přenesená",J577,0)</f>
        <v>0</v>
      </c>
      <c r="BH577" s="209">
        <f>IF(N577="sníž. přenesená",J577,0)</f>
        <v>0</v>
      </c>
      <c r="BI577" s="209">
        <f>IF(N577="nulová",J577,0)</f>
        <v>0</v>
      </c>
      <c r="BJ577" s="17" t="s">
        <v>78</v>
      </c>
      <c r="BK577" s="209">
        <f>ROUND(I577*H577,2)</f>
        <v>0</v>
      </c>
      <c r="BL577" s="17" t="s">
        <v>247</v>
      </c>
      <c r="BM577" s="17" t="s">
        <v>962</v>
      </c>
    </row>
    <row r="578" s="1" customFormat="1" ht="22.5" customHeight="1">
      <c r="B578" s="38"/>
      <c r="C578" s="198" t="s">
        <v>963</v>
      </c>
      <c r="D578" s="198" t="s">
        <v>162</v>
      </c>
      <c r="E578" s="199" t="s">
        <v>964</v>
      </c>
      <c r="F578" s="200" t="s">
        <v>965</v>
      </c>
      <c r="G578" s="201" t="s">
        <v>193</v>
      </c>
      <c r="H578" s="202">
        <v>0.872</v>
      </c>
      <c r="I578" s="203"/>
      <c r="J578" s="204">
        <f>ROUND(I578*H578,2)</f>
        <v>0</v>
      </c>
      <c r="K578" s="200" t="s">
        <v>165</v>
      </c>
      <c r="L578" s="43"/>
      <c r="M578" s="205" t="s">
        <v>19</v>
      </c>
      <c r="N578" s="206" t="s">
        <v>44</v>
      </c>
      <c r="O578" s="79"/>
      <c r="P578" s="207">
        <f>O578*H578</f>
        <v>0</v>
      </c>
      <c r="Q578" s="207">
        <v>0</v>
      </c>
      <c r="R578" s="207">
        <f>Q578*H578</f>
        <v>0</v>
      </c>
      <c r="S578" s="207">
        <v>0</v>
      </c>
      <c r="T578" s="208">
        <f>S578*H578</f>
        <v>0</v>
      </c>
      <c r="AR578" s="17" t="s">
        <v>247</v>
      </c>
      <c r="AT578" s="17" t="s">
        <v>162</v>
      </c>
      <c r="AU578" s="17" t="s">
        <v>83</v>
      </c>
      <c r="AY578" s="17" t="s">
        <v>160</v>
      </c>
      <c r="BE578" s="209">
        <f>IF(N578="základní",J578,0)</f>
        <v>0</v>
      </c>
      <c r="BF578" s="209">
        <f>IF(N578="snížená",J578,0)</f>
        <v>0</v>
      </c>
      <c r="BG578" s="209">
        <f>IF(N578="zákl. přenesená",J578,0)</f>
        <v>0</v>
      </c>
      <c r="BH578" s="209">
        <f>IF(N578="sníž. přenesená",J578,0)</f>
        <v>0</v>
      </c>
      <c r="BI578" s="209">
        <f>IF(N578="nulová",J578,0)</f>
        <v>0</v>
      </c>
      <c r="BJ578" s="17" t="s">
        <v>78</v>
      </c>
      <c r="BK578" s="209">
        <f>ROUND(I578*H578,2)</f>
        <v>0</v>
      </c>
      <c r="BL578" s="17" t="s">
        <v>247</v>
      </c>
      <c r="BM578" s="17" t="s">
        <v>966</v>
      </c>
    </row>
    <row r="579" s="10" customFormat="1" ht="22.8" customHeight="1">
      <c r="B579" s="182"/>
      <c r="C579" s="183"/>
      <c r="D579" s="184" t="s">
        <v>72</v>
      </c>
      <c r="E579" s="196" t="s">
        <v>967</v>
      </c>
      <c r="F579" s="196" t="s">
        <v>968</v>
      </c>
      <c r="G579" s="183"/>
      <c r="H579" s="183"/>
      <c r="I579" s="186"/>
      <c r="J579" s="197">
        <f>BK579</f>
        <v>0</v>
      </c>
      <c r="K579" s="183"/>
      <c r="L579" s="188"/>
      <c r="M579" s="189"/>
      <c r="N579" s="190"/>
      <c r="O579" s="190"/>
      <c r="P579" s="191">
        <f>SUM(P580:P586)</f>
        <v>0</v>
      </c>
      <c r="Q579" s="190"/>
      <c r="R579" s="191">
        <f>SUM(R580:R586)</f>
        <v>0.00070943999999999998</v>
      </c>
      <c r="S579" s="190"/>
      <c r="T579" s="192">
        <f>SUM(T580:T586)</f>
        <v>0</v>
      </c>
      <c r="AR579" s="193" t="s">
        <v>83</v>
      </c>
      <c r="AT579" s="194" t="s">
        <v>72</v>
      </c>
      <c r="AU579" s="194" t="s">
        <v>78</v>
      </c>
      <c r="AY579" s="193" t="s">
        <v>160</v>
      </c>
      <c r="BK579" s="195">
        <f>SUM(BK580:BK586)</f>
        <v>0</v>
      </c>
    </row>
    <row r="580" s="1" customFormat="1" ht="16.5" customHeight="1">
      <c r="B580" s="38"/>
      <c r="C580" s="198" t="s">
        <v>969</v>
      </c>
      <c r="D580" s="198" t="s">
        <v>162</v>
      </c>
      <c r="E580" s="199" t="s">
        <v>970</v>
      </c>
      <c r="F580" s="200" t="s">
        <v>971</v>
      </c>
      <c r="G580" s="201" t="s">
        <v>776</v>
      </c>
      <c r="H580" s="202">
        <v>1</v>
      </c>
      <c r="I580" s="203"/>
      <c r="J580" s="204">
        <f>ROUND(I580*H580,2)</f>
        <v>0</v>
      </c>
      <c r="K580" s="200" t="s">
        <v>19</v>
      </c>
      <c r="L580" s="43"/>
      <c r="M580" s="205" t="s">
        <v>19</v>
      </c>
      <c r="N580" s="206" t="s">
        <v>44</v>
      </c>
      <c r="O580" s="79"/>
      <c r="P580" s="207">
        <f>O580*H580</f>
        <v>0</v>
      </c>
      <c r="Q580" s="207">
        <v>0</v>
      </c>
      <c r="R580" s="207">
        <f>Q580*H580</f>
        <v>0</v>
      </c>
      <c r="S580" s="207">
        <v>0</v>
      </c>
      <c r="T580" s="208">
        <f>S580*H580</f>
        <v>0</v>
      </c>
      <c r="AR580" s="17" t="s">
        <v>247</v>
      </c>
      <c r="AT580" s="17" t="s">
        <v>162</v>
      </c>
      <c r="AU580" s="17" t="s">
        <v>83</v>
      </c>
      <c r="AY580" s="17" t="s">
        <v>160</v>
      </c>
      <c r="BE580" s="209">
        <f>IF(N580="základní",J580,0)</f>
        <v>0</v>
      </c>
      <c r="BF580" s="209">
        <f>IF(N580="snížená",J580,0)</f>
        <v>0</v>
      </c>
      <c r="BG580" s="209">
        <f>IF(N580="zákl. přenesená",J580,0)</f>
        <v>0</v>
      </c>
      <c r="BH580" s="209">
        <f>IF(N580="sníž. přenesená",J580,0)</f>
        <v>0</v>
      </c>
      <c r="BI580" s="209">
        <f>IF(N580="nulová",J580,0)</f>
        <v>0</v>
      </c>
      <c r="BJ580" s="17" t="s">
        <v>78</v>
      </c>
      <c r="BK580" s="209">
        <f>ROUND(I580*H580,2)</f>
        <v>0</v>
      </c>
      <c r="BL580" s="17" t="s">
        <v>247</v>
      </c>
      <c r="BM580" s="17" t="s">
        <v>972</v>
      </c>
    </row>
    <row r="581" s="1" customFormat="1" ht="16.5" customHeight="1">
      <c r="B581" s="38"/>
      <c r="C581" s="198" t="s">
        <v>973</v>
      </c>
      <c r="D581" s="198" t="s">
        <v>162</v>
      </c>
      <c r="E581" s="199" t="s">
        <v>974</v>
      </c>
      <c r="F581" s="200" t="s">
        <v>975</v>
      </c>
      <c r="G581" s="201" t="s">
        <v>284</v>
      </c>
      <c r="H581" s="202">
        <v>2.3999999999999999</v>
      </c>
      <c r="I581" s="203"/>
      <c r="J581" s="204">
        <f>ROUND(I581*H581,2)</f>
        <v>0</v>
      </c>
      <c r="K581" s="200" t="s">
        <v>165</v>
      </c>
      <c r="L581" s="43"/>
      <c r="M581" s="205" t="s">
        <v>19</v>
      </c>
      <c r="N581" s="206" t="s">
        <v>44</v>
      </c>
      <c r="O581" s="79"/>
      <c r="P581" s="207">
        <f>O581*H581</f>
        <v>0</v>
      </c>
      <c r="Q581" s="207">
        <v>1.0000000000000001E-05</v>
      </c>
      <c r="R581" s="207">
        <f>Q581*H581</f>
        <v>2.4000000000000001E-05</v>
      </c>
      <c r="S581" s="207">
        <v>0</v>
      </c>
      <c r="T581" s="208">
        <f>S581*H581</f>
        <v>0</v>
      </c>
      <c r="AR581" s="17" t="s">
        <v>247</v>
      </c>
      <c r="AT581" s="17" t="s">
        <v>162</v>
      </c>
      <c r="AU581" s="17" t="s">
        <v>83</v>
      </c>
      <c r="AY581" s="17" t="s">
        <v>160</v>
      </c>
      <c r="BE581" s="209">
        <f>IF(N581="základní",J581,0)</f>
        <v>0</v>
      </c>
      <c r="BF581" s="209">
        <f>IF(N581="snížená",J581,0)</f>
        <v>0</v>
      </c>
      <c r="BG581" s="209">
        <f>IF(N581="zákl. přenesená",J581,0)</f>
        <v>0</v>
      </c>
      <c r="BH581" s="209">
        <f>IF(N581="sníž. přenesená",J581,0)</f>
        <v>0</v>
      </c>
      <c r="BI581" s="209">
        <f>IF(N581="nulová",J581,0)</f>
        <v>0</v>
      </c>
      <c r="BJ581" s="17" t="s">
        <v>78</v>
      </c>
      <c r="BK581" s="209">
        <f>ROUND(I581*H581,2)</f>
        <v>0</v>
      </c>
      <c r="BL581" s="17" t="s">
        <v>247</v>
      </c>
      <c r="BM581" s="17" t="s">
        <v>976</v>
      </c>
    </row>
    <row r="582" s="12" customFormat="1">
      <c r="B582" s="221"/>
      <c r="C582" s="222"/>
      <c r="D582" s="212" t="s">
        <v>168</v>
      </c>
      <c r="E582" s="223" t="s">
        <v>19</v>
      </c>
      <c r="F582" s="224" t="s">
        <v>977</v>
      </c>
      <c r="G582" s="222"/>
      <c r="H582" s="225">
        <v>2.3999999999999999</v>
      </c>
      <c r="I582" s="226"/>
      <c r="J582" s="222"/>
      <c r="K582" s="222"/>
      <c r="L582" s="227"/>
      <c r="M582" s="228"/>
      <c r="N582" s="229"/>
      <c r="O582" s="229"/>
      <c r="P582" s="229"/>
      <c r="Q582" s="229"/>
      <c r="R582" s="229"/>
      <c r="S582" s="229"/>
      <c r="T582" s="230"/>
      <c r="AT582" s="231" t="s">
        <v>168</v>
      </c>
      <c r="AU582" s="231" t="s">
        <v>83</v>
      </c>
      <c r="AV582" s="12" t="s">
        <v>83</v>
      </c>
      <c r="AW582" s="12" t="s">
        <v>34</v>
      </c>
      <c r="AX582" s="12" t="s">
        <v>78</v>
      </c>
      <c r="AY582" s="231" t="s">
        <v>160</v>
      </c>
    </row>
    <row r="583" s="1" customFormat="1" ht="16.5" customHeight="1">
      <c r="B583" s="38"/>
      <c r="C583" s="254" t="s">
        <v>978</v>
      </c>
      <c r="D583" s="254" t="s">
        <v>190</v>
      </c>
      <c r="E583" s="255" t="s">
        <v>979</v>
      </c>
      <c r="F583" s="256" t="s">
        <v>980</v>
      </c>
      <c r="G583" s="257" t="s">
        <v>284</v>
      </c>
      <c r="H583" s="258">
        <v>2.448</v>
      </c>
      <c r="I583" s="259"/>
      <c r="J583" s="260">
        <f>ROUND(I583*H583,2)</f>
        <v>0</v>
      </c>
      <c r="K583" s="256" t="s">
        <v>165</v>
      </c>
      <c r="L583" s="261"/>
      <c r="M583" s="262" t="s">
        <v>19</v>
      </c>
      <c r="N583" s="263" t="s">
        <v>44</v>
      </c>
      <c r="O583" s="79"/>
      <c r="P583" s="207">
        <f>O583*H583</f>
        <v>0</v>
      </c>
      <c r="Q583" s="207">
        <v>0.00027999999999999998</v>
      </c>
      <c r="R583" s="207">
        <f>Q583*H583</f>
        <v>0.00068543999999999994</v>
      </c>
      <c r="S583" s="207">
        <v>0</v>
      </c>
      <c r="T583" s="208">
        <f>S583*H583</f>
        <v>0</v>
      </c>
      <c r="AR583" s="17" t="s">
        <v>358</v>
      </c>
      <c r="AT583" s="17" t="s">
        <v>190</v>
      </c>
      <c r="AU583" s="17" t="s">
        <v>83</v>
      </c>
      <c r="AY583" s="17" t="s">
        <v>160</v>
      </c>
      <c r="BE583" s="209">
        <f>IF(N583="základní",J583,0)</f>
        <v>0</v>
      </c>
      <c r="BF583" s="209">
        <f>IF(N583="snížená",J583,0)</f>
        <v>0</v>
      </c>
      <c r="BG583" s="209">
        <f>IF(N583="zákl. přenesená",J583,0)</f>
        <v>0</v>
      </c>
      <c r="BH583" s="209">
        <f>IF(N583="sníž. přenesená",J583,0)</f>
        <v>0</v>
      </c>
      <c r="BI583" s="209">
        <f>IF(N583="nulová",J583,0)</f>
        <v>0</v>
      </c>
      <c r="BJ583" s="17" t="s">
        <v>78</v>
      </c>
      <c r="BK583" s="209">
        <f>ROUND(I583*H583,2)</f>
        <v>0</v>
      </c>
      <c r="BL583" s="17" t="s">
        <v>247</v>
      </c>
      <c r="BM583" s="17" t="s">
        <v>981</v>
      </c>
    </row>
    <row r="584" s="12" customFormat="1">
      <c r="B584" s="221"/>
      <c r="C584" s="222"/>
      <c r="D584" s="212" t="s">
        <v>168</v>
      </c>
      <c r="E584" s="222"/>
      <c r="F584" s="224" t="s">
        <v>982</v>
      </c>
      <c r="G584" s="222"/>
      <c r="H584" s="225">
        <v>2.448</v>
      </c>
      <c r="I584" s="226"/>
      <c r="J584" s="222"/>
      <c r="K584" s="222"/>
      <c r="L584" s="227"/>
      <c r="M584" s="228"/>
      <c r="N584" s="229"/>
      <c r="O584" s="229"/>
      <c r="P584" s="229"/>
      <c r="Q584" s="229"/>
      <c r="R584" s="229"/>
      <c r="S584" s="229"/>
      <c r="T584" s="230"/>
      <c r="AT584" s="231" t="s">
        <v>168</v>
      </c>
      <c r="AU584" s="231" t="s">
        <v>83</v>
      </c>
      <c r="AV584" s="12" t="s">
        <v>83</v>
      </c>
      <c r="AW584" s="12" t="s">
        <v>4</v>
      </c>
      <c r="AX584" s="12" t="s">
        <v>78</v>
      </c>
      <c r="AY584" s="231" t="s">
        <v>160</v>
      </c>
    </row>
    <row r="585" s="1" customFormat="1" ht="22.5" customHeight="1">
      <c r="B585" s="38"/>
      <c r="C585" s="198" t="s">
        <v>983</v>
      </c>
      <c r="D585" s="198" t="s">
        <v>162</v>
      </c>
      <c r="E585" s="199" t="s">
        <v>984</v>
      </c>
      <c r="F585" s="200" t="s">
        <v>985</v>
      </c>
      <c r="G585" s="201" t="s">
        <v>193</v>
      </c>
      <c r="H585" s="202">
        <v>0.001</v>
      </c>
      <c r="I585" s="203"/>
      <c r="J585" s="204">
        <f>ROUND(I585*H585,2)</f>
        <v>0</v>
      </c>
      <c r="K585" s="200" t="s">
        <v>165</v>
      </c>
      <c r="L585" s="43"/>
      <c r="M585" s="205" t="s">
        <v>19</v>
      </c>
      <c r="N585" s="206" t="s">
        <v>44</v>
      </c>
      <c r="O585" s="79"/>
      <c r="P585" s="207">
        <f>O585*H585</f>
        <v>0</v>
      </c>
      <c r="Q585" s="207">
        <v>0</v>
      </c>
      <c r="R585" s="207">
        <f>Q585*H585</f>
        <v>0</v>
      </c>
      <c r="S585" s="207">
        <v>0</v>
      </c>
      <c r="T585" s="208">
        <f>S585*H585</f>
        <v>0</v>
      </c>
      <c r="AR585" s="17" t="s">
        <v>247</v>
      </c>
      <c r="AT585" s="17" t="s">
        <v>162</v>
      </c>
      <c r="AU585" s="17" t="s">
        <v>83</v>
      </c>
      <c r="AY585" s="17" t="s">
        <v>160</v>
      </c>
      <c r="BE585" s="209">
        <f>IF(N585="základní",J585,0)</f>
        <v>0</v>
      </c>
      <c r="BF585" s="209">
        <f>IF(N585="snížená",J585,0)</f>
        <v>0</v>
      </c>
      <c r="BG585" s="209">
        <f>IF(N585="zákl. přenesená",J585,0)</f>
        <v>0</v>
      </c>
      <c r="BH585" s="209">
        <f>IF(N585="sníž. přenesená",J585,0)</f>
        <v>0</v>
      </c>
      <c r="BI585" s="209">
        <f>IF(N585="nulová",J585,0)</f>
        <v>0</v>
      </c>
      <c r="BJ585" s="17" t="s">
        <v>78</v>
      </c>
      <c r="BK585" s="209">
        <f>ROUND(I585*H585,2)</f>
        <v>0</v>
      </c>
      <c r="BL585" s="17" t="s">
        <v>247</v>
      </c>
      <c r="BM585" s="17" t="s">
        <v>986</v>
      </c>
    </row>
    <row r="586" s="1" customFormat="1" ht="22.5" customHeight="1">
      <c r="B586" s="38"/>
      <c r="C586" s="198" t="s">
        <v>987</v>
      </c>
      <c r="D586" s="198" t="s">
        <v>162</v>
      </c>
      <c r="E586" s="199" t="s">
        <v>988</v>
      </c>
      <c r="F586" s="200" t="s">
        <v>989</v>
      </c>
      <c r="G586" s="201" t="s">
        <v>193</v>
      </c>
      <c r="H586" s="202">
        <v>0.001</v>
      </c>
      <c r="I586" s="203"/>
      <c r="J586" s="204">
        <f>ROUND(I586*H586,2)</f>
        <v>0</v>
      </c>
      <c r="K586" s="200" t="s">
        <v>165</v>
      </c>
      <c r="L586" s="43"/>
      <c r="M586" s="205" t="s">
        <v>19</v>
      </c>
      <c r="N586" s="206" t="s">
        <v>44</v>
      </c>
      <c r="O586" s="79"/>
      <c r="P586" s="207">
        <f>O586*H586</f>
        <v>0</v>
      </c>
      <c r="Q586" s="207">
        <v>0</v>
      </c>
      <c r="R586" s="207">
        <f>Q586*H586</f>
        <v>0</v>
      </c>
      <c r="S586" s="207">
        <v>0</v>
      </c>
      <c r="T586" s="208">
        <f>S586*H586</f>
        <v>0</v>
      </c>
      <c r="AR586" s="17" t="s">
        <v>247</v>
      </c>
      <c r="AT586" s="17" t="s">
        <v>162</v>
      </c>
      <c r="AU586" s="17" t="s">
        <v>83</v>
      </c>
      <c r="AY586" s="17" t="s">
        <v>160</v>
      </c>
      <c r="BE586" s="209">
        <f>IF(N586="základní",J586,0)</f>
        <v>0</v>
      </c>
      <c r="BF586" s="209">
        <f>IF(N586="snížená",J586,0)</f>
        <v>0</v>
      </c>
      <c r="BG586" s="209">
        <f>IF(N586="zákl. přenesená",J586,0)</f>
        <v>0</v>
      </c>
      <c r="BH586" s="209">
        <f>IF(N586="sníž. přenesená",J586,0)</f>
        <v>0</v>
      </c>
      <c r="BI586" s="209">
        <f>IF(N586="nulová",J586,0)</f>
        <v>0</v>
      </c>
      <c r="BJ586" s="17" t="s">
        <v>78</v>
      </c>
      <c r="BK586" s="209">
        <f>ROUND(I586*H586,2)</f>
        <v>0</v>
      </c>
      <c r="BL586" s="17" t="s">
        <v>247</v>
      </c>
      <c r="BM586" s="17" t="s">
        <v>990</v>
      </c>
    </row>
    <row r="587" s="10" customFormat="1" ht="22.8" customHeight="1">
      <c r="B587" s="182"/>
      <c r="C587" s="183"/>
      <c r="D587" s="184" t="s">
        <v>72</v>
      </c>
      <c r="E587" s="196" t="s">
        <v>991</v>
      </c>
      <c r="F587" s="196" t="s">
        <v>992</v>
      </c>
      <c r="G587" s="183"/>
      <c r="H587" s="183"/>
      <c r="I587" s="186"/>
      <c r="J587" s="197">
        <f>BK587</f>
        <v>0</v>
      </c>
      <c r="K587" s="183"/>
      <c r="L587" s="188"/>
      <c r="M587" s="189"/>
      <c r="N587" s="190"/>
      <c r="O587" s="190"/>
      <c r="P587" s="191">
        <f>SUM(P588:P677)</f>
        <v>0</v>
      </c>
      <c r="Q587" s="190"/>
      <c r="R587" s="191">
        <f>SUM(R588:R677)</f>
        <v>2.2452128</v>
      </c>
      <c r="S587" s="190"/>
      <c r="T587" s="192">
        <f>SUM(T588:T677)</f>
        <v>0.041888000000000002</v>
      </c>
      <c r="AR587" s="193" t="s">
        <v>83</v>
      </c>
      <c r="AT587" s="194" t="s">
        <v>72</v>
      </c>
      <c r="AU587" s="194" t="s">
        <v>78</v>
      </c>
      <c r="AY587" s="193" t="s">
        <v>160</v>
      </c>
      <c r="BK587" s="195">
        <f>SUM(BK588:BK677)</f>
        <v>0</v>
      </c>
    </row>
    <row r="588" s="1" customFormat="1" ht="16.5" customHeight="1">
      <c r="B588" s="38"/>
      <c r="C588" s="198" t="s">
        <v>993</v>
      </c>
      <c r="D588" s="198" t="s">
        <v>162</v>
      </c>
      <c r="E588" s="199" t="s">
        <v>994</v>
      </c>
      <c r="F588" s="200" t="s">
        <v>995</v>
      </c>
      <c r="G588" s="201" t="s">
        <v>93</v>
      </c>
      <c r="H588" s="202">
        <v>1.54</v>
      </c>
      <c r="I588" s="203"/>
      <c r="J588" s="204">
        <f>ROUND(I588*H588,2)</f>
        <v>0</v>
      </c>
      <c r="K588" s="200" t="s">
        <v>165</v>
      </c>
      <c r="L588" s="43"/>
      <c r="M588" s="205" t="s">
        <v>19</v>
      </c>
      <c r="N588" s="206" t="s">
        <v>44</v>
      </c>
      <c r="O588" s="79"/>
      <c r="P588" s="207">
        <f>O588*H588</f>
        <v>0</v>
      </c>
      <c r="Q588" s="207">
        <v>0</v>
      </c>
      <c r="R588" s="207">
        <f>Q588*H588</f>
        <v>0</v>
      </c>
      <c r="S588" s="207">
        <v>0.027199999999999998</v>
      </c>
      <c r="T588" s="208">
        <f>S588*H588</f>
        <v>0.041888000000000002</v>
      </c>
      <c r="AR588" s="17" t="s">
        <v>247</v>
      </c>
      <c r="AT588" s="17" t="s">
        <v>162</v>
      </c>
      <c r="AU588" s="17" t="s">
        <v>83</v>
      </c>
      <c r="AY588" s="17" t="s">
        <v>160</v>
      </c>
      <c r="BE588" s="209">
        <f>IF(N588="základní",J588,0)</f>
        <v>0</v>
      </c>
      <c r="BF588" s="209">
        <f>IF(N588="snížená",J588,0)</f>
        <v>0</v>
      </c>
      <c r="BG588" s="209">
        <f>IF(N588="zákl. přenesená",J588,0)</f>
        <v>0</v>
      </c>
      <c r="BH588" s="209">
        <f>IF(N588="sníž. přenesená",J588,0)</f>
        <v>0</v>
      </c>
      <c r="BI588" s="209">
        <f>IF(N588="nulová",J588,0)</f>
        <v>0</v>
      </c>
      <c r="BJ588" s="17" t="s">
        <v>78</v>
      </c>
      <c r="BK588" s="209">
        <f>ROUND(I588*H588,2)</f>
        <v>0</v>
      </c>
      <c r="BL588" s="17" t="s">
        <v>247</v>
      </c>
      <c r="BM588" s="17" t="s">
        <v>996</v>
      </c>
    </row>
    <row r="589" s="12" customFormat="1">
      <c r="B589" s="221"/>
      <c r="C589" s="222"/>
      <c r="D589" s="212" t="s">
        <v>168</v>
      </c>
      <c r="E589" s="223" t="s">
        <v>19</v>
      </c>
      <c r="F589" s="224" t="s">
        <v>997</v>
      </c>
      <c r="G589" s="222"/>
      <c r="H589" s="225">
        <v>0.84899999999999998</v>
      </c>
      <c r="I589" s="226"/>
      <c r="J589" s="222"/>
      <c r="K589" s="222"/>
      <c r="L589" s="227"/>
      <c r="M589" s="228"/>
      <c r="N589" s="229"/>
      <c r="O589" s="229"/>
      <c r="P589" s="229"/>
      <c r="Q589" s="229"/>
      <c r="R589" s="229"/>
      <c r="S589" s="229"/>
      <c r="T589" s="230"/>
      <c r="AT589" s="231" t="s">
        <v>168</v>
      </c>
      <c r="AU589" s="231" t="s">
        <v>83</v>
      </c>
      <c r="AV589" s="12" t="s">
        <v>83</v>
      </c>
      <c r="AW589" s="12" t="s">
        <v>34</v>
      </c>
      <c r="AX589" s="12" t="s">
        <v>73</v>
      </c>
      <c r="AY589" s="231" t="s">
        <v>160</v>
      </c>
    </row>
    <row r="590" s="12" customFormat="1">
      <c r="B590" s="221"/>
      <c r="C590" s="222"/>
      <c r="D590" s="212" t="s">
        <v>168</v>
      </c>
      <c r="E590" s="223" t="s">
        <v>19</v>
      </c>
      <c r="F590" s="224" t="s">
        <v>998</v>
      </c>
      <c r="G590" s="222"/>
      <c r="H590" s="225">
        <v>0.69099999999999995</v>
      </c>
      <c r="I590" s="226"/>
      <c r="J590" s="222"/>
      <c r="K590" s="222"/>
      <c r="L590" s="227"/>
      <c r="M590" s="228"/>
      <c r="N590" s="229"/>
      <c r="O590" s="229"/>
      <c r="P590" s="229"/>
      <c r="Q590" s="229"/>
      <c r="R590" s="229"/>
      <c r="S590" s="229"/>
      <c r="T590" s="230"/>
      <c r="AT590" s="231" t="s">
        <v>168</v>
      </c>
      <c r="AU590" s="231" t="s">
        <v>83</v>
      </c>
      <c r="AV590" s="12" t="s">
        <v>83</v>
      </c>
      <c r="AW590" s="12" t="s">
        <v>34</v>
      </c>
      <c r="AX590" s="12" t="s">
        <v>73</v>
      </c>
      <c r="AY590" s="231" t="s">
        <v>160</v>
      </c>
    </row>
    <row r="591" s="14" customFormat="1">
      <c r="B591" s="243"/>
      <c r="C591" s="244"/>
      <c r="D591" s="212" t="s">
        <v>168</v>
      </c>
      <c r="E591" s="245" t="s">
        <v>19</v>
      </c>
      <c r="F591" s="246" t="s">
        <v>183</v>
      </c>
      <c r="G591" s="244"/>
      <c r="H591" s="247">
        <v>1.54</v>
      </c>
      <c r="I591" s="248"/>
      <c r="J591" s="244"/>
      <c r="K591" s="244"/>
      <c r="L591" s="249"/>
      <c r="M591" s="250"/>
      <c r="N591" s="251"/>
      <c r="O591" s="251"/>
      <c r="P591" s="251"/>
      <c r="Q591" s="251"/>
      <c r="R591" s="251"/>
      <c r="S591" s="251"/>
      <c r="T591" s="252"/>
      <c r="AT591" s="253" t="s">
        <v>168</v>
      </c>
      <c r="AU591" s="253" t="s">
        <v>83</v>
      </c>
      <c r="AV591" s="14" t="s">
        <v>166</v>
      </c>
      <c r="AW591" s="14" t="s">
        <v>34</v>
      </c>
      <c r="AX591" s="14" t="s">
        <v>78</v>
      </c>
      <c r="AY591" s="253" t="s">
        <v>160</v>
      </c>
    </row>
    <row r="592" s="1" customFormat="1" ht="16.5" customHeight="1">
      <c r="B592" s="38"/>
      <c r="C592" s="198" t="s">
        <v>999</v>
      </c>
      <c r="D592" s="198" t="s">
        <v>162</v>
      </c>
      <c r="E592" s="199" t="s">
        <v>1000</v>
      </c>
      <c r="F592" s="200" t="s">
        <v>1001</v>
      </c>
      <c r="G592" s="201" t="s">
        <v>93</v>
      </c>
      <c r="H592" s="202">
        <v>112.7</v>
      </c>
      <c r="I592" s="203"/>
      <c r="J592" s="204">
        <f>ROUND(I592*H592,2)</f>
        <v>0</v>
      </c>
      <c r="K592" s="200" t="s">
        <v>165</v>
      </c>
      <c r="L592" s="43"/>
      <c r="M592" s="205" t="s">
        <v>19</v>
      </c>
      <c r="N592" s="206" t="s">
        <v>44</v>
      </c>
      <c r="O592" s="79"/>
      <c r="P592" s="207">
        <f>O592*H592</f>
        <v>0</v>
      </c>
      <c r="Q592" s="207">
        <v>0</v>
      </c>
      <c r="R592" s="207">
        <f>Q592*H592</f>
        <v>0</v>
      </c>
      <c r="S592" s="207">
        <v>0</v>
      </c>
      <c r="T592" s="208">
        <f>S592*H592</f>
        <v>0</v>
      </c>
      <c r="AR592" s="17" t="s">
        <v>247</v>
      </c>
      <c r="AT592" s="17" t="s">
        <v>162</v>
      </c>
      <c r="AU592" s="17" t="s">
        <v>83</v>
      </c>
      <c r="AY592" s="17" t="s">
        <v>160</v>
      </c>
      <c r="BE592" s="209">
        <f>IF(N592="základní",J592,0)</f>
        <v>0</v>
      </c>
      <c r="BF592" s="209">
        <f>IF(N592="snížená",J592,0)</f>
        <v>0</v>
      </c>
      <c r="BG592" s="209">
        <f>IF(N592="zákl. přenesená",J592,0)</f>
        <v>0</v>
      </c>
      <c r="BH592" s="209">
        <f>IF(N592="sníž. přenesená",J592,0)</f>
        <v>0</v>
      </c>
      <c r="BI592" s="209">
        <f>IF(N592="nulová",J592,0)</f>
        <v>0</v>
      </c>
      <c r="BJ592" s="17" t="s">
        <v>78</v>
      </c>
      <c r="BK592" s="209">
        <f>ROUND(I592*H592,2)</f>
        <v>0</v>
      </c>
      <c r="BL592" s="17" t="s">
        <v>247</v>
      </c>
      <c r="BM592" s="17" t="s">
        <v>1002</v>
      </c>
    </row>
    <row r="593" s="1" customFormat="1" ht="16.5" customHeight="1">
      <c r="B593" s="38"/>
      <c r="C593" s="198" t="s">
        <v>1003</v>
      </c>
      <c r="D593" s="198" t="s">
        <v>162</v>
      </c>
      <c r="E593" s="199" t="s">
        <v>1004</v>
      </c>
      <c r="F593" s="200" t="s">
        <v>1005</v>
      </c>
      <c r="G593" s="201" t="s">
        <v>93</v>
      </c>
      <c r="H593" s="202">
        <v>112.7</v>
      </c>
      <c r="I593" s="203"/>
      <c r="J593" s="204">
        <f>ROUND(I593*H593,2)</f>
        <v>0</v>
      </c>
      <c r="K593" s="200" t="s">
        <v>165</v>
      </c>
      <c r="L593" s="43"/>
      <c r="M593" s="205" t="s">
        <v>19</v>
      </c>
      <c r="N593" s="206" t="s">
        <v>44</v>
      </c>
      <c r="O593" s="79"/>
      <c r="P593" s="207">
        <f>O593*H593</f>
        <v>0</v>
      </c>
      <c r="Q593" s="207">
        <v>0.00029999999999999997</v>
      </c>
      <c r="R593" s="207">
        <f>Q593*H593</f>
        <v>0.03381</v>
      </c>
      <c r="S593" s="207">
        <v>0</v>
      </c>
      <c r="T593" s="208">
        <f>S593*H593</f>
        <v>0</v>
      </c>
      <c r="AR593" s="17" t="s">
        <v>247</v>
      </c>
      <c r="AT593" s="17" t="s">
        <v>162</v>
      </c>
      <c r="AU593" s="17" t="s">
        <v>83</v>
      </c>
      <c r="AY593" s="17" t="s">
        <v>160</v>
      </c>
      <c r="BE593" s="209">
        <f>IF(N593="základní",J593,0)</f>
        <v>0</v>
      </c>
      <c r="BF593" s="209">
        <f>IF(N593="snížená",J593,0)</f>
        <v>0</v>
      </c>
      <c r="BG593" s="209">
        <f>IF(N593="zákl. přenesená",J593,0)</f>
        <v>0</v>
      </c>
      <c r="BH593" s="209">
        <f>IF(N593="sníž. přenesená",J593,0)</f>
        <v>0</v>
      </c>
      <c r="BI593" s="209">
        <f>IF(N593="nulová",J593,0)</f>
        <v>0</v>
      </c>
      <c r="BJ593" s="17" t="s">
        <v>78</v>
      </c>
      <c r="BK593" s="209">
        <f>ROUND(I593*H593,2)</f>
        <v>0</v>
      </c>
      <c r="BL593" s="17" t="s">
        <v>247</v>
      </c>
      <c r="BM593" s="17" t="s">
        <v>1006</v>
      </c>
    </row>
    <row r="594" s="1" customFormat="1" ht="22.5" customHeight="1">
      <c r="B594" s="38"/>
      <c r="C594" s="198" t="s">
        <v>1007</v>
      </c>
      <c r="D594" s="198" t="s">
        <v>162</v>
      </c>
      <c r="E594" s="199" t="s">
        <v>1008</v>
      </c>
      <c r="F594" s="200" t="s">
        <v>1009</v>
      </c>
      <c r="G594" s="201" t="s">
        <v>93</v>
      </c>
      <c r="H594" s="202">
        <v>112.7</v>
      </c>
      <c r="I594" s="203"/>
      <c r="J594" s="204">
        <f>ROUND(I594*H594,2)</f>
        <v>0</v>
      </c>
      <c r="K594" s="200" t="s">
        <v>165</v>
      </c>
      <c r="L594" s="43"/>
      <c r="M594" s="205" t="s">
        <v>19</v>
      </c>
      <c r="N594" s="206" t="s">
        <v>44</v>
      </c>
      <c r="O594" s="79"/>
      <c r="P594" s="207">
        <f>O594*H594</f>
        <v>0</v>
      </c>
      <c r="Q594" s="207">
        <v>0.0051999999999999998</v>
      </c>
      <c r="R594" s="207">
        <f>Q594*H594</f>
        <v>0.58604000000000001</v>
      </c>
      <c r="S594" s="207">
        <v>0</v>
      </c>
      <c r="T594" s="208">
        <f>S594*H594</f>
        <v>0</v>
      </c>
      <c r="AR594" s="17" t="s">
        <v>247</v>
      </c>
      <c r="AT594" s="17" t="s">
        <v>162</v>
      </c>
      <c r="AU594" s="17" t="s">
        <v>83</v>
      </c>
      <c r="AY594" s="17" t="s">
        <v>160</v>
      </c>
      <c r="BE594" s="209">
        <f>IF(N594="základní",J594,0)</f>
        <v>0</v>
      </c>
      <c r="BF594" s="209">
        <f>IF(N594="snížená",J594,0)</f>
        <v>0</v>
      </c>
      <c r="BG594" s="209">
        <f>IF(N594="zákl. přenesená",J594,0)</f>
        <v>0</v>
      </c>
      <c r="BH594" s="209">
        <f>IF(N594="sníž. přenesená",J594,0)</f>
        <v>0</v>
      </c>
      <c r="BI594" s="209">
        <f>IF(N594="nulová",J594,0)</f>
        <v>0</v>
      </c>
      <c r="BJ594" s="17" t="s">
        <v>78</v>
      </c>
      <c r="BK594" s="209">
        <f>ROUND(I594*H594,2)</f>
        <v>0</v>
      </c>
      <c r="BL594" s="17" t="s">
        <v>247</v>
      </c>
      <c r="BM594" s="17" t="s">
        <v>1010</v>
      </c>
    </row>
    <row r="595" s="11" customFormat="1">
      <c r="B595" s="210"/>
      <c r="C595" s="211"/>
      <c r="D595" s="212" t="s">
        <v>168</v>
      </c>
      <c r="E595" s="213" t="s">
        <v>19</v>
      </c>
      <c r="F595" s="214" t="s">
        <v>1011</v>
      </c>
      <c r="G595" s="211"/>
      <c r="H595" s="213" t="s">
        <v>19</v>
      </c>
      <c r="I595" s="215"/>
      <c r="J595" s="211"/>
      <c r="K595" s="211"/>
      <c r="L595" s="216"/>
      <c r="M595" s="217"/>
      <c r="N595" s="218"/>
      <c r="O595" s="218"/>
      <c r="P595" s="218"/>
      <c r="Q595" s="218"/>
      <c r="R595" s="218"/>
      <c r="S595" s="218"/>
      <c r="T595" s="219"/>
      <c r="AT595" s="220" t="s">
        <v>168</v>
      </c>
      <c r="AU595" s="220" t="s">
        <v>83</v>
      </c>
      <c r="AV595" s="11" t="s">
        <v>78</v>
      </c>
      <c r="AW595" s="11" t="s">
        <v>34</v>
      </c>
      <c r="AX595" s="11" t="s">
        <v>73</v>
      </c>
      <c r="AY595" s="220" t="s">
        <v>160</v>
      </c>
    </row>
    <row r="596" s="11" customFormat="1">
      <c r="B596" s="210"/>
      <c r="C596" s="211"/>
      <c r="D596" s="212" t="s">
        <v>168</v>
      </c>
      <c r="E596" s="213" t="s">
        <v>19</v>
      </c>
      <c r="F596" s="214" t="s">
        <v>1012</v>
      </c>
      <c r="G596" s="211"/>
      <c r="H596" s="213" t="s">
        <v>19</v>
      </c>
      <c r="I596" s="215"/>
      <c r="J596" s="211"/>
      <c r="K596" s="211"/>
      <c r="L596" s="216"/>
      <c r="M596" s="217"/>
      <c r="N596" s="218"/>
      <c r="O596" s="218"/>
      <c r="P596" s="218"/>
      <c r="Q596" s="218"/>
      <c r="R596" s="218"/>
      <c r="S596" s="218"/>
      <c r="T596" s="219"/>
      <c r="AT596" s="220" t="s">
        <v>168</v>
      </c>
      <c r="AU596" s="220" t="s">
        <v>83</v>
      </c>
      <c r="AV596" s="11" t="s">
        <v>78</v>
      </c>
      <c r="AW596" s="11" t="s">
        <v>34</v>
      </c>
      <c r="AX596" s="11" t="s">
        <v>73</v>
      </c>
      <c r="AY596" s="220" t="s">
        <v>160</v>
      </c>
    </row>
    <row r="597" s="12" customFormat="1">
      <c r="B597" s="221"/>
      <c r="C597" s="222"/>
      <c r="D597" s="212" t="s">
        <v>168</v>
      </c>
      <c r="E597" s="223" t="s">
        <v>19</v>
      </c>
      <c r="F597" s="224" t="s">
        <v>1013</v>
      </c>
      <c r="G597" s="222"/>
      <c r="H597" s="225">
        <v>5.4000000000000004</v>
      </c>
      <c r="I597" s="226"/>
      <c r="J597" s="222"/>
      <c r="K597" s="222"/>
      <c r="L597" s="227"/>
      <c r="M597" s="228"/>
      <c r="N597" s="229"/>
      <c r="O597" s="229"/>
      <c r="P597" s="229"/>
      <c r="Q597" s="229"/>
      <c r="R597" s="229"/>
      <c r="S597" s="229"/>
      <c r="T597" s="230"/>
      <c r="AT597" s="231" t="s">
        <v>168</v>
      </c>
      <c r="AU597" s="231" t="s">
        <v>83</v>
      </c>
      <c r="AV597" s="12" t="s">
        <v>83</v>
      </c>
      <c r="AW597" s="12" t="s">
        <v>34</v>
      </c>
      <c r="AX597" s="12" t="s">
        <v>73</v>
      </c>
      <c r="AY597" s="231" t="s">
        <v>160</v>
      </c>
    </row>
    <row r="598" s="12" customFormat="1">
      <c r="B598" s="221"/>
      <c r="C598" s="222"/>
      <c r="D598" s="212" t="s">
        <v>168</v>
      </c>
      <c r="E598" s="223" t="s">
        <v>19</v>
      </c>
      <c r="F598" s="224" t="s">
        <v>1014</v>
      </c>
      <c r="G598" s="222"/>
      <c r="H598" s="225">
        <v>10.067</v>
      </c>
      <c r="I598" s="226"/>
      <c r="J598" s="222"/>
      <c r="K598" s="222"/>
      <c r="L598" s="227"/>
      <c r="M598" s="228"/>
      <c r="N598" s="229"/>
      <c r="O598" s="229"/>
      <c r="P598" s="229"/>
      <c r="Q598" s="229"/>
      <c r="R598" s="229"/>
      <c r="S598" s="229"/>
      <c r="T598" s="230"/>
      <c r="AT598" s="231" t="s">
        <v>168</v>
      </c>
      <c r="AU598" s="231" t="s">
        <v>83</v>
      </c>
      <c r="AV598" s="12" t="s">
        <v>83</v>
      </c>
      <c r="AW598" s="12" t="s">
        <v>34</v>
      </c>
      <c r="AX598" s="12" t="s">
        <v>73</v>
      </c>
      <c r="AY598" s="231" t="s">
        <v>160</v>
      </c>
    </row>
    <row r="599" s="12" customFormat="1">
      <c r="B599" s="221"/>
      <c r="C599" s="222"/>
      <c r="D599" s="212" t="s">
        <v>168</v>
      </c>
      <c r="E599" s="223" t="s">
        <v>19</v>
      </c>
      <c r="F599" s="224" t="s">
        <v>1015</v>
      </c>
      <c r="G599" s="222"/>
      <c r="H599" s="225">
        <v>39.061</v>
      </c>
      <c r="I599" s="226"/>
      <c r="J599" s="222"/>
      <c r="K599" s="222"/>
      <c r="L599" s="227"/>
      <c r="M599" s="228"/>
      <c r="N599" s="229"/>
      <c r="O599" s="229"/>
      <c r="P599" s="229"/>
      <c r="Q599" s="229"/>
      <c r="R599" s="229"/>
      <c r="S599" s="229"/>
      <c r="T599" s="230"/>
      <c r="AT599" s="231" t="s">
        <v>168</v>
      </c>
      <c r="AU599" s="231" t="s">
        <v>83</v>
      </c>
      <c r="AV599" s="12" t="s">
        <v>83</v>
      </c>
      <c r="AW599" s="12" t="s">
        <v>34</v>
      </c>
      <c r="AX599" s="12" t="s">
        <v>73</v>
      </c>
      <c r="AY599" s="231" t="s">
        <v>160</v>
      </c>
    </row>
    <row r="600" s="12" customFormat="1">
      <c r="B600" s="221"/>
      <c r="C600" s="222"/>
      <c r="D600" s="212" t="s">
        <v>168</v>
      </c>
      <c r="E600" s="223" t="s">
        <v>19</v>
      </c>
      <c r="F600" s="224" t="s">
        <v>1016</v>
      </c>
      <c r="G600" s="222"/>
      <c r="H600" s="225">
        <v>0.79200000000000004</v>
      </c>
      <c r="I600" s="226"/>
      <c r="J600" s="222"/>
      <c r="K600" s="222"/>
      <c r="L600" s="227"/>
      <c r="M600" s="228"/>
      <c r="N600" s="229"/>
      <c r="O600" s="229"/>
      <c r="P600" s="229"/>
      <c r="Q600" s="229"/>
      <c r="R600" s="229"/>
      <c r="S600" s="229"/>
      <c r="T600" s="230"/>
      <c r="AT600" s="231" t="s">
        <v>168</v>
      </c>
      <c r="AU600" s="231" t="s">
        <v>83</v>
      </c>
      <c r="AV600" s="12" t="s">
        <v>83</v>
      </c>
      <c r="AW600" s="12" t="s">
        <v>34</v>
      </c>
      <c r="AX600" s="12" t="s">
        <v>73</v>
      </c>
      <c r="AY600" s="231" t="s">
        <v>160</v>
      </c>
    </row>
    <row r="601" s="13" customFormat="1">
      <c r="B601" s="232"/>
      <c r="C601" s="233"/>
      <c r="D601" s="212" t="s">
        <v>168</v>
      </c>
      <c r="E601" s="234" t="s">
        <v>19</v>
      </c>
      <c r="F601" s="235" t="s">
        <v>171</v>
      </c>
      <c r="G601" s="233"/>
      <c r="H601" s="236">
        <v>55.32</v>
      </c>
      <c r="I601" s="237"/>
      <c r="J601" s="233"/>
      <c r="K601" s="233"/>
      <c r="L601" s="238"/>
      <c r="M601" s="239"/>
      <c r="N601" s="240"/>
      <c r="O601" s="240"/>
      <c r="P601" s="240"/>
      <c r="Q601" s="240"/>
      <c r="R601" s="240"/>
      <c r="S601" s="240"/>
      <c r="T601" s="241"/>
      <c r="AT601" s="242" t="s">
        <v>168</v>
      </c>
      <c r="AU601" s="242" t="s">
        <v>83</v>
      </c>
      <c r="AV601" s="13" t="s">
        <v>172</v>
      </c>
      <c r="AW601" s="13" t="s">
        <v>34</v>
      </c>
      <c r="AX601" s="13" t="s">
        <v>73</v>
      </c>
      <c r="AY601" s="242" t="s">
        <v>160</v>
      </c>
    </row>
    <row r="602" s="11" customFormat="1">
      <c r="B602" s="210"/>
      <c r="C602" s="211"/>
      <c r="D602" s="212" t="s">
        <v>168</v>
      </c>
      <c r="E602" s="213" t="s">
        <v>19</v>
      </c>
      <c r="F602" s="214" t="s">
        <v>399</v>
      </c>
      <c r="G602" s="211"/>
      <c r="H602" s="213" t="s">
        <v>19</v>
      </c>
      <c r="I602" s="215"/>
      <c r="J602" s="211"/>
      <c r="K602" s="211"/>
      <c r="L602" s="216"/>
      <c r="M602" s="217"/>
      <c r="N602" s="218"/>
      <c r="O602" s="218"/>
      <c r="P602" s="218"/>
      <c r="Q602" s="218"/>
      <c r="R602" s="218"/>
      <c r="S602" s="218"/>
      <c r="T602" s="219"/>
      <c r="AT602" s="220" t="s">
        <v>168</v>
      </c>
      <c r="AU602" s="220" t="s">
        <v>83</v>
      </c>
      <c r="AV602" s="11" t="s">
        <v>78</v>
      </c>
      <c r="AW602" s="11" t="s">
        <v>34</v>
      </c>
      <c r="AX602" s="11" t="s">
        <v>73</v>
      </c>
      <c r="AY602" s="220" t="s">
        <v>160</v>
      </c>
    </row>
    <row r="603" s="12" customFormat="1">
      <c r="B603" s="221"/>
      <c r="C603" s="222"/>
      <c r="D603" s="212" t="s">
        <v>168</v>
      </c>
      <c r="E603" s="223" t="s">
        <v>19</v>
      </c>
      <c r="F603" s="224" t="s">
        <v>1017</v>
      </c>
      <c r="G603" s="222"/>
      <c r="H603" s="225">
        <v>6.4000000000000004</v>
      </c>
      <c r="I603" s="226"/>
      <c r="J603" s="222"/>
      <c r="K603" s="222"/>
      <c r="L603" s="227"/>
      <c r="M603" s="228"/>
      <c r="N603" s="229"/>
      <c r="O603" s="229"/>
      <c r="P603" s="229"/>
      <c r="Q603" s="229"/>
      <c r="R603" s="229"/>
      <c r="S603" s="229"/>
      <c r="T603" s="230"/>
      <c r="AT603" s="231" t="s">
        <v>168</v>
      </c>
      <c r="AU603" s="231" t="s">
        <v>83</v>
      </c>
      <c r="AV603" s="12" t="s">
        <v>83</v>
      </c>
      <c r="AW603" s="12" t="s">
        <v>34</v>
      </c>
      <c r="AX603" s="12" t="s">
        <v>73</v>
      </c>
      <c r="AY603" s="231" t="s">
        <v>160</v>
      </c>
    </row>
    <row r="604" s="12" customFormat="1">
      <c r="B604" s="221"/>
      <c r="C604" s="222"/>
      <c r="D604" s="212" t="s">
        <v>168</v>
      </c>
      <c r="E604" s="223" t="s">
        <v>19</v>
      </c>
      <c r="F604" s="224" t="s">
        <v>1018</v>
      </c>
      <c r="G604" s="222"/>
      <c r="H604" s="225">
        <v>7.5179999999999998</v>
      </c>
      <c r="I604" s="226"/>
      <c r="J604" s="222"/>
      <c r="K604" s="222"/>
      <c r="L604" s="227"/>
      <c r="M604" s="228"/>
      <c r="N604" s="229"/>
      <c r="O604" s="229"/>
      <c r="P604" s="229"/>
      <c r="Q604" s="229"/>
      <c r="R604" s="229"/>
      <c r="S604" s="229"/>
      <c r="T604" s="230"/>
      <c r="AT604" s="231" t="s">
        <v>168</v>
      </c>
      <c r="AU604" s="231" t="s">
        <v>83</v>
      </c>
      <c r="AV604" s="12" t="s">
        <v>83</v>
      </c>
      <c r="AW604" s="12" t="s">
        <v>34</v>
      </c>
      <c r="AX604" s="12" t="s">
        <v>73</v>
      </c>
      <c r="AY604" s="231" t="s">
        <v>160</v>
      </c>
    </row>
    <row r="605" s="12" customFormat="1">
      <c r="B605" s="221"/>
      <c r="C605" s="222"/>
      <c r="D605" s="212" t="s">
        <v>168</v>
      </c>
      <c r="E605" s="223" t="s">
        <v>19</v>
      </c>
      <c r="F605" s="224" t="s">
        <v>1019</v>
      </c>
      <c r="G605" s="222"/>
      <c r="H605" s="225">
        <v>39.823</v>
      </c>
      <c r="I605" s="226"/>
      <c r="J605" s="222"/>
      <c r="K605" s="222"/>
      <c r="L605" s="227"/>
      <c r="M605" s="228"/>
      <c r="N605" s="229"/>
      <c r="O605" s="229"/>
      <c r="P605" s="229"/>
      <c r="Q605" s="229"/>
      <c r="R605" s="229"/>
      <c r="S605" s="229"/>
      <c r="T605" s="230"/>
      <c r="AT605" s="231" t="s">
        <v>168</v>
      </c>
      <c r="AU605" s="231" t="s">
        <v>83</v>
      </c>
      <c r="AV605" s="12" t="s">
        <v>83</v>
      </c>
      <c r="AW605" s="12" t="s">
        <v>34</v>
      </c>
      <c r="AX605" s="12" t="s">
        <v>73</v>
      </c>
      <c r="AY605" s="231" t="s">
        <v>160</v>
      </c>
    </row>
    <row r="606" s="12" customFormat="1">
      <c r="B606" s="221"/>
      <c r="C606" s="222"/>
      <c r="D606" s="212" t="s">
        <v>168</v>
      </c>
      <c r="E606" s="223" t="s">
        <v>19</v>
      </c>
      <c r="F606" s="224" t="s">
        <v>1020</v>
      </c>
      <c r="G606" s="222"/>
      <c r="H606" s="225">
        <v>0.159</v>
      </c>
      <c r="I606" s="226"/>
      <c r="J606" s="222"/>
      <c r="K606" s="222"/>
      <c r="L606" s="227"/>
      <c r="M606" s="228"/>
      <c r="N606" s="229"/>
      <c r="O606" s="229"/>
      <c r="P606" s="229"/>
      <c r="Q606" s="229"/>
      <c r="R606" s="229"/>
      <c r="S606" s="229"/>
      <c r="T606" s="230"/>
      <c r="AT606" s="231" t="s">
        <v>168</v>
      </c>
      <c r="AU606" s="231" t="s">
        <v>83</v>
      </c>
      <c r="AV606" s="12" t="s">
        <v>83</v>
      </c>
      <c r="AW606" s="12" t="s">
        <v>34</v>
      </c>
      <c r="AX606" s="12" t="s">
        <v>73</v>
      </c>
      <c r="AY606" s="231" t="s">
        <v>160</v>
      </c>
    </row>
    <row r="607" s="13" customFormat="1">
      <c r="B607" s="232"/>
      <c r="C607" s="233"/>
      <c r="D607" s="212" t="s">
        <v>168</v>
      </c>
      <c r="E607" s="234" t="s">
        <v>19</v>
      </c>
      <c r="F607" s="235" t="s">
        <v>171</v>
      </c>
      <c r="G607" s="233"/>
      <c r="H607" s="236">
        <v>53.899999999999999</v>
      </c>
      <c r="I607" s="237"/>
      <c r="J607" s="233"/>
      <c r="K607" s="233"/>
      <c r="L607" s="238"/>
      <c r="M607" s="239"/>
      <c r="N607" s="240"/>
      <c r="O607" s="240"/>
      <c r="P607" s="240"/>
      <c r="Q607" s="240"/>
      <c r="R607" s="240"/>
      <c r="S607" s="240"/>
      <c r="T607" s="241"/>
      <c r="AT607" s="242" t="s">
        <v>168</v>
      </c>
      <c r="AU607" s="242" t="s">
        <v>83</v>
      </c>
      <c r="AV607" s="13" t="s">
        <v>172</v>
      </c>
      <c r="AW607" s="13" t="s">
        <v>34</v>
      </c>
      <c r="AX607" s="13" t="s">
        <v>73</v>
      </c>
      <c r="AY607" s="242" t="s">
        <v>160</v>
      </c>
    </row>
    <row r="608" s="12" customFormat="1">
      <c r="B608" s="221"/>
      <c r="C608" s="222"/>
      <c r="D608" s="212" t="s">
        <v>168</v>
      </c>
      <c r="E608" s="223" t="s">
        <v>19</v>
      </c>
      <c r="F608" s="224" t="s">
        <v>1021</v>
      </c>
      <c r="G608" s="222"/>
      <c r="H608" s="225">
        <v>3.48</v>
      </c>
      <c r="I608" s="226"/>
      <c r="J608" s="222"/>
      <c r="K608" s="222"/>
      <c r="L608" s="227"/>
      <c r="M608" s="228"/>
      <c r="N608" s="229"/>
      <c r="O608" s="229"/>
      <c r="P608" s="229"/>
      <c r="Q608" s="229"/>
      <c r="R608" s="229"/>
      <c r="S608" s="229"/>
      <c r="T608" s="230"/>
      <c r="AT608" s="231" t="s">
        <v>168</v>
      </c>
      <c r="AU608" s="231" t="s">
        <v>83</v>
      </c>
      <c r="AV608" s="12" t="s">
        <v>83</v>
      </c>
      <c r="AW608" s="12" t="s">
        <v>34</v>
      </c>
      <c r="AX608" s="12" t="s">
        <v>73</v>
      </c>
      <c r="AY608" s="231" t="s">
        <v>160</v>
      </c>
    </row>
    <row r="609" s="13" customFormat="1">
      <c r="B609" s="232"/>
      <c r="C609" s="233"/>
      <c r="D609" s="212" t="s">
        <v>168</v>
      </c>
      <c r="E609" s="234" t="s">
        <v>19</v>
      </c>
      <c r="F609" s="235" t="s">
        <v>171</v>
      </c>
      <c r="G609" s="233"/>
      <c r="H609" s="236">
        <v>3.48</v>
      </c>
      <c r="I609" s="237"/>
      <c r="J609" s="233"/>
      <c r="K609" s="233"/>
      <c r="L609" s="238"/>
      <c r="M609" s="239"/>
      <c r="N609" s="240"/>
      <c r="O609" s="240"/>
      <c r="P609" s="240"/>
      <c r="Q609" s="240"/>
      <c r="R609" s="240"/>
      <c r="S609" s="240"/>
      <c r="T609" s="241"/>
      <c r="AT609" s="242" t="s">
        <v>168</v>
      </c>
      <c r="AU609" s="242" t="s">
        <v>83</v>
      </c>
      <c r="AV609" s="13" t="s">
        <v>172</v>
      </c>
      <c r="AW609" s="13" t="s">
        <v>34</v>
      </c>
      <c r="AX609" s="13" t="s">
        <v>73</v>
      </c>
      <c r="AY609" s="242" t="s">
        <v>160</v>
      </c>
    </row>
    <row r="610" s="14" customFormat="1">
      <c r="B610" s="243"/>
      <c r="C610" s="244"/>
      <c r="D610" s="212" t="s">
        <v>168</v>
      </c>
      <c r="E610" s="245" t="s">
        <v>19</v>
      </c>
      <c r="F610" s="246" t="s">
        <v>183</v>
      </c>
      <c r="G610" s="244"/>
      <c r="H610" s="247">
        <v>112.7</v>
      </c>
      <c r="I610" s="248"/>
      <c r="J610" s="244"/>
      <c r="K610" s="244"/>
      <c r="L610" s="249"/>
      <c r="M610" s="250"/>
      <c r="N610" s="251"/>
      <c r="O610" s="251"/>
      <c r="P610" s="251"/>
      <c r="Q610" s="251"/>
      <c r="R610" s="251"/>
      <c r="S610" s="251"/>
      <c r="T610" s="252"/>
      <c r="AT610" s="253" t="s">
        <v>168</v>
      </c>
      <c r="AU610" s="253" t="s">
        <v>83</v>
      </c>
      <c r="AV610" s="14" t="s">
        <v>166</v>
      </c>
      <c r="AW610" s="14" t="s">
        <v>34</v>
      </c>
      <c r="AX610" s="14" t="s">
        <v>78</v>
      </c>
      <c r="AY610" s="253" t="s">
        <v>160</v>
      </c>
    </row>
    <row r="611" s="1" customFormat="1" ht="16.5" customHeight="1">
      <c r="B611" s="38"/>
      <c r="C611" s="254" t="s">
        <v>1022</v>
      </c>
      <c r="D611" s="254" t="s">
        <v>190</v>
      </c>
      <c r="E611" s="255" t="s">
        <v>1023</v>
      </c>
      <c r="F611" s="256" t="s">
        <v>1024</v>
      </c>
      <c r="G611" s="257" t="s">
        <v>93</v>
      </c>
      <c r="H611" s="258">
        <v>123.97</v>
      </c>
      <c r="I611" s="259"/>
      <c r="J611" s="260">
        <f>ROUND(I611*H611,2)</f>
        <v>0</v>
      </c>
      <c r="K611" s="256" t="s">
        <v>165</v>
      </c>
      <c r="L611" s="261"/>
      <c r="M611" s="262" t="s">
        <v>19</v>
      </c>
      <c r="N611" s="263" t="s">
        <v>44</v>
      </c>
      <c r="O611" s="79"/>
      <c r="P611" s="207">
        <f>O611*H611</f>
        <v>0</v>
      </c>
      <c r="Q611" s="207">
        <v>0.0126</v>
      </c>
      <c r="R611" s="207">
        <f>Q611*H611</f>
        <v>1.562022</v>
      </c>
      <c r="S611" s="207">
        <v>0</v>
      </c>
      <c r="T611" s="208">
        <f>S611*H611</f>
        <v>0</v>
      </c>
      <c r="AR611" s="17" t="s">
        <v>358</v>
      </c>
      <c r="AT611" s="17" t="s">
        <v>190</v>
      </c>
      <c r="AU611" s="17" t="s">
        <v>83</v>
      </c>
      <c r="AY611" s="17" t="s">
        <v>160</v>
      </c>
      <c r="BE611" s="209">
        <f>IF(N611="základní",J611,0)</f>
        <v>0</v>
      </c>
      <c r="BF611" s="209">
        <f>IF(N611="snížená",J611,0)</f>
        <v>0</v>
      </c>
      <c r="BG611" s="209">
        <f>IF(N611="zákl. přenesená",J611,0)</f>
        <v>0</v>
      </c>
      <c r="BH611" s="209">
        <f>IF(N611="sníž. přenesená",J611,0)</f>
        <v>0</v>
      </c>
      <c r="BI611" s="209">
        <f>IF(N611="nulová",J611,0)</f>
        <v>0</v>
      </c>
      <c r="BJ611" s="17" t="s">
        <v>78</v>
      </c>
      <c r="BK611" s="209">
        <f>ROUND(I611*H611,2)</f>
        <v>0</v>
      </c>
      <c r="BL611" s="17" t="s">
        <v>247</v>
      </c>
      <c r="BM611" s="17" t="s">
        <v>1025</v>
      </c>
    </row>
    <row r="612" s="12" customFormat="1">
      <c r="B612" s="221"/>
      <c r="C612" s="222"/>
      <c r="D612" s="212" t="s">
        <v>168</v>
      </c>
      <c r="E612" s="222"/>
      <c r="F612" s="224" t="s">
        <v>1026</v>
      </c>
      <c r="G612" s="222"/>
      <c r="H612" s="225">
        <v>123.97</v>
      </c>
      <c r="I612" s="226"/>
      <c r="J612" s="222"/>
      <c r="K612" s="222"/>
      <c r="L612" s="227"/>
      <c r="M612" s="228"/>
      <c r="N612" s="229"/>
      <c r="O612" s="229"/>
      <c r="P612" s="229"/>
      <c r="Q612" s="229"/>
      <c r="R612" s="229"/>
      <c r="S612" s="229"/>
      <c r="T612" s="230"/>
      <c r="AT612" s="231" t="s">
        <v>168</v>
      </c>
      <c r="AU612" s="231" t="s">
        <v>83</v>
      </c>
      <c r="AV612" s="12" t="s">
        <v>83</v>
      </c>
      <c r="AW612" s="12" t="s">
        <v>4</v>
      </c>
      <c r="AX612" s="12" t="s">
        <v>78</v>
      </c>
      <c r="AY612" s="231" t="s">
        <v>160</v>
      </c>
    </row>
    <row r="613" s="1" customFormat="1" ht="16.5" customHeight="1">
      <c r="B613" s="38"/>
      <c r="C613" s="198" t="s">
        <v>1027</v>
      </c>
      <c r="D613" s="198" t="s">
        <v>162</v>
      </c>
      <c r="E613" s="199" t="s">
        <v>1028</v>
      </c>
      <c r="F613" s="200" t="s">
        <v>1029</v>
      </c>
      <c r="G613" s="201" t="s">
        <v>93</v>
      </c>
      <c r="H613" s="202">
        <v>22.797999999999998</v>
      </c>
      <c r="I613" s="203"/>
      <c r="J613" s="204">
        <f>ROUND(I613*H613,2)</f>
        <v>0</v>
      </c>
      <c r="K613" s="200" t="s">
        <v>165</v>
      </c>
      <c r="L613" s="43"/>
      <c r="M613" s="205" t="s">
        <v>19</v>
      </c>
      <c r="N613" s="206" t="s">
        <v>44</v>
      </c>
      <c r="O613" s="79"/>
      <c r="P613" s="207">
        <f>O613*H613</f>
        <v>0</v>
      </c>
      <c r="Q613" s="207">
        <v>0</v>
      </c>
      <c r="R613" s="207">
        <f>Q613*H613</f>
        <v>0</v>
      </c>
      <c r="S613" s="207">
        <v>0</v>
      </c>
      <c r="T613" s="208">
        <f>S613*H613</f>
        <v>0</v>
      </c>
      <c r="AR613" s="17" t="s">
        <v>247</v>
      </c>
      <c r="AT613" s="17" t="s">
        <v>162</v>
      </c>
      <c r="AU613" s="17" t="s">
        <v>83</v>
      </c>
      <c r="AY613" s="17" t="s">
        <v>160</v>
      </c>
      <c r="BE613" s="209">
        <f>IF(N613="základní",J613,0)</f>
        <v>0</v>
      </c>
      <c r="BF613" s="209">
        <f>IF(N613="snížená",J613,0)</f>
        <v>0</v>
      </c>
      <c r="BG613" s="209">
        <f>IF(N613="zákl. přenesená",J613,0)</f>
        <v>0</v>
      </c>
      <c r="BH613" s="209">
        <f>IF(N613="sníž. přenesená",J613,0)</f>
        <v>0</v>
      </c>
      <c r="BI613" s="209">
        <f>IF(N613="nulová",J613,0)</f>
        <v>0</v>
      </c>
      <c r="BJ613" s="17" t="s">
        <v>78</v>
      </c>
      <c r="BK613" s="209">
        <f>ROUND(I613*H613,2)</f>
        <v>0</v>
      </c>
      <c r="BL613" s="17" t="s">
        <v>247</v>
      </c>
      <c r="BM613" s="17" t="s">
        <v>1030</v>
      </c>
    </row>
    <row r="614" s="11" customFormat="1">
      <c r="B614" s="210"/>
      <c r="C614" s="211"/>
      <c r="D614" s="212" t="s">
        <v>168</v>
      </c>
      <c r="E614" s="213" t="s">
        <v>19</v>
      </c>
      <c r="F614" s="214" t="s">
        <v>1011</v>
      </c>
      <c r="G614" s="211"/>
      <c r="H614" s="213" t="s">
        <v>19</v>
      </c>
      <c r="I614" s="215"/>
      <c r="J614" s="211"/>
      <c r="K614" s="211"/>
      <c r="L614" s="216"/>
      <c r="M614" s="217"/>
      <c r="N614" s="218"/>
      <c r="O614" s="218"/>
      <c r="P614" s="218"/>
      <c r="Q614" s="218"/>
      <c r="R614" s="218"/>
      <c r="S614" s="218"/>
      <c r="T614" s="219"/>
      <c r="AT614" s="220" t="s">
        <v>168</v>
      </c>
      <c r="AU614" s="220" t="s">
        <v>83</v>
      </c>
      <c r="AV614" s="11" t="s">
        <v>78</v>
      </c>
      <c r="AW614" s="11" t="s">
        <v>34</v>
      </c>
      <c r="AX614" s="11" t="s">
        <v>73</v>
      </c>
      <c r="AY614" s="220" t="s">
        <v>160</v>
      </c>
    </row>
    <row r="615" s="11" customFormat="1">
      <c r="B615" s="210"/>
      <c r="C615" s="211"/>
      <c r="D615" s="212" t="s">
        <v>168</v>
      </c>
      <c r="E615" s="213" t="s">
        <v>19</v>
      </c>
      <c r="F615" s="214" t="s">
        <v>1012</v>
      </c>
      <c r="G615" s="211"/>
      <c r="H615" s="213" t="s">
        <v>19</v>
      </c>
      <c r="I615" s="215"/>
      <c r="J615" s="211"/>
      <c r="K615" s="211"/>
      <c r="L615" s="216"/>
      <c r="M615" s="217"/>
      <c r="N615" s="218"/>
      <c r="O615" s="218"/>
      <c r="P615" s="218"/>
      <c r="Q615" s="218"/>
      <c r="R615" s="218"/>
      <c r="S615" s="218"/>
      <c r="T615" s="219"/>
      <c r="AT615" s="220" t="s">
        <v>168</v>
      </c>
      <c r="AU615" s="220" t="s">
        <v>83</v>
      </c>
      <c r="AV615" s="11" t="s">
        <v>78</v>
      </c>
      <c r="AW615" s="11" t="s">
        <v>34</v>
      </c>
      <c r="AX615" s="11" t="s">
        <v>73</v>
      </c>
      <c r="AY615" s="220" t="s">
        <v>160</v>
      </c>
    </row>
    <row r="616" s="12" customFormat="1">
      <c r="B616" s="221"/>
      <c r="C616" s="222"/>
      <c r="D616" s="212" t="s">
        <v>168</v>
      </c>
      <c r="E616" s="223" t="s">
        <v>19</v>
      </c>
      <c r="F616" s="224" t="s">
        <v>1013</v>
      </c>
      <c r="G616" s="222"/>
      <c r="H616" s="225">
        <v>5.4000000000000004</v>
      </c>
      <c r="I616" s="226"/>
      <c r="J616" s="222"/>
      <c r="K616" s="222"/>
      <c r="L616" s="227"/>
      <c r="M616" s="228"/>
      <c r="N616" s="229"/>
      <c r="O616" s="229"/>
      <c r="P616" s="229"/>
      <c r="Q616" s="229"/>
      <c r="R616" s="229"/>
      <c r="S616" s="229"/>
      <c r="T616" s="230"/>
      <c r="AT616" s="231" t="s">
        <v>168</v>
      </c>
      <c r="AU616" s="231" t="s">
        <v>83</v>
      </c>
      <c r="AV616" s="12" t="s">
        <v>83</v>
      </c>
      <c r="AW616" s="12" t="s">
        <v>34</v>
      </c>
      <c r="AX616" s="12" t="s">
        <v>73</v>
      </c>
      <c r="AY616" s="231" t="s">
        <v>160</v>
      </c>
    </row>
    <row r="617" s="13" customFormat="1">
      <c r="B617" s="232"/>
      <c r="C617" s="233"/>
      <c r="D617" s="212" t="s">
        <v>168</v>
      </c>
      <c r="E617" s="234" t="s">
        <v>19</v>
      </c>
      <c r="F617" s="235" t="s">
        <v>171</v>
      </c>
      <c r="G617" s="233"/>
      <c r="H617" s="236">
        <v>5.4000000000000004</v>
      </c>
      <c r="I617" s="237"/>
      <c r="J617" s="233"/>
      <c r="K617" s="233"/>
      <c r="L617" s="238"/>
      <c r="M617" s="239"/>
      <c r="N617" s="240"/>
      <c r="O617" s="240"/>
      <c r="P617" s="240"/>
      <c r="Q617" s="240"/>
      <c r="R617" s="240"/>
      <c r="S617" s="240"/>
      <c r="T617" s="241"/>
      <c r="AT617" s="242" t="s">
        <v>168</v>
      </c>
      <c r="AU617" s="242" t="s">
        <v>83</v>
      </c>
      <c r="AV617" s="13" t="s">
        <v>172</v>
      </c>
      <c r="AW617" s="13" t="s">
        <v>34</v>
      </c>
      <c r="AX617" s="13" t="s">
        <v>73</v>
      </c>
      <c r="AY617" s="242" t="s">
        <v>160</v>
      </c>
    </row>
    <row r="618" s="11" customFormat="1">
      <c r="B618" s="210"/>
      <c r="C618" s="211"/>
      <c r="D618" s="212" t="s">
        <v>168</v>
      </c>
      <c r="E618" s="213" t="s">
        <v>19</v>
      </c>
      <c r="F618" s="214" t="s">
        <v>399</v>
      </c>
      <c r="G618" s="211"/>
      <c r="H618" s="213" t="s">
        <v>19</v>
      </c>
      <c r="I618" s="215"/>
      <c r="J618" s="211"/>
      <c r="K618" s="211"/>
      <c r="L618" s="216"/>
      <c r="M618" s="217"/>
      <c r="N618" s="218"/>
      <c r="O618" s="218"/>
      <c r="P618" s="218"/>
      <c r="Q618" s="218"/>
      <c r="R618" s="218"/>
      <c r="S618" s="218"/>
      <c r="T618" s="219"/>
      <c r="AT618" s="220" t="s">
        <v>168</v>
      </c>
      <c r="AU618" s="220" t="s">
        <v>83</v>
      </c>
      <c r="AV618" s="11" t="s">
        <v>78</v>
      </c>
      <c r="AW618" s="11" t="s">
        <v>34</v>
      </c>
      <c r="AX618" s="11" t="s">
        <v>73</v>
      </c>
      <c r="AY618" s="220" t="s">
        <v>160</v>
      </c>
    </row>
    <row r="619" s="12" customFormat="1">
      <c r="B619" s="221"/>
      <c r="C619" s="222"/>
      <c r="D619" s="212" t="s">
        <v>168</v>
      </c>
      <c r="E619" s="223" t="s">
        <v>19</v>
      </c>
      <c r="F619" s="224" t="s">
        <v>1017</v>
      </c>
      <c r="G619" s="222"/>
      <c r="H619" s="225">
        <v>6.4000000000000004</v>
      </c>
      <c r="I619" s="226"/>
      <c r="J619" s="222"/>
      <c r="K619" s="222"/>
      <c r="L619" s="227"/>
      <c r="M619" s="228"/>
      <c r="N619" s="229"/>
      <c r="O619" s="229"/>
      <c r="P619" s="229"/>
      <c r="Q619" s="229"/>
      <c r="R619" s="229"/>
      <c r="S619" s="229"/>
      <c r="T619" s="230"/>
      <c r="AT619" s="231" t="s">
        <v>168</v>
      </c>
      <c r="AU619" s="231" t="s">
        <v>83</v>
      </c>
      <c r="AV619" s="12" t="s">
        <v>83</v>
      </c>
      <c r="AW619" s="12" t="s">
        <v>34</v>
      </c>
      <c r="AX619" s="12" t="s">
        <v>73</v>
      </c>
      <c r="AY619" s="231" t="s">
        <v>160</v>
      </c>
    </row>
    <row r="620" s="12" customFormat="1">
      <c r="B620" s="221"/>
      <c r="C620" s="222"/>
      <c r="D620" s="212" t="s">
        <v>168</v>
      </c>
      <c r="E620" s="223" t="s">
        <v>19</v>
      </c>
      <c r="F620" s="224" t="s">
        <v>1018</v>
      </c>
      <c r="G620" s="222"/>
      <c r="H620" s="225">
        <v>7.5179999999999998</v>
      </c>
      <c r="I620" s="226"/>
      <c r="J620" s="222"/>
      <c r="K620" s="222"/>
      <c r="L620" s="227"/>
      <c r="M620" s="228"/>
      <c r="N620" s="229"/>
      <c r="O620" s="229"/>
      <c r="P620" s="229"/>
      <c r="Q620" s="229"/>
      <c r="R620" s="229"/>
      <c r="S620" s="229"/>
      <c r="T620" s="230"/>
      <c r="AT620" s="231" t="s">
        <v>168</v>
      </c>
      <c r="AU620" s="231" t="s">
        <v>83</v>
      </c>
      <c r="AV620" s="12" t="s">
        <v>83</v>
      </c>
      <c r="AW620" s="12" t="s">
        <v>34</v>
      </c>
      <c r="AX620" s="12" t="s">
        <v>73</v>
      </c>
      <c r="AY620" s="231" t="s">
        <v>160</v>
      </c>
    </row>
    <row r="621" s="13" customFormat="1">
      <c r="B621" s="232"/>
      <c r="C621" s="233"/>
      <c r="D621" s="212" t="s">
        <v>168</v>
      </c>
      <c r="E621" s="234" t="s">
        <v>19</v>
      </c>
      <c r="F621" s="235" t="s">
        <v>171</v>
      </c>
      <c r="G621" s="233"/>
      <c r="H621" s="236">
        <v>13.917999999999999</v>
      </c>
      <c r="I621" s="237"/>
      <c r="J621" s="233"/>
      <c r="K621" s="233"/>
      <c r="L621" s="238"/>
      <c r="M621" s="239"/>
      <c r="N621" s="240"/>
      <c r="O621" s="240"/>
      <c r="P621" s="240"/>
      <c r="Q621" s="240"/>
      <c r="R621" s="240"/>
      <c r="S621" s="240"/>
      <c r="T621" s="241"/>
      <c r="AT621" s="242" t="s">
        <v>168</v>
      </c>
      <c r="AU621" s="242" t="s">
        <v>83</v>
      </c>
      <c r="AV621" s="13" t="s">
        <v>172</v>
      </c>
      <c r="AW621" s="13" t="s">
        <v>34</v>
      </c>
      <c r="AX621" s="13" t="s">
        <v>73</v>
      </c>
      <c r="AY621" s="242" t="s">
        <v>160</v>
      </c>
    </row>
    <row r="622" s="12" customFormat="1">
      <c r="B622" s="221"/>
      <c r="C622" s="222"/>
      <c r="D622" s="212" t="s">
        <v>168</v>
      </c>
      <c r="E622" s="223" t="s">
        <v>19</v>
      </c>
      <c r="F622" s="224" t="s">
        <v>1021</v>
      </c>
      <c r="G622" s="222"/>
      <c r="H622" s="225">
        <v>3.48</v>
      </c>
      <c r="I622" s="226"/>
      <c r="J622" s="222"/>
      <c r="K622" s="222"/>
      <c r="L622" s="227"/>
      <c r="M622" s="228"/>
      <c r="N622" s="229"/>
      <c r="O622" s="229"/>
      <c r="P622" s="229"/>
      <c r="Q622" s="229"/>
      <c r="R622" s="229"/>
      <c r="S622" s="229"/>
      <c r="T622" s="230"/>
      <c r="AT622" s="231" t="s">
        <v>168</v>
      </c>
      <c r="AU622" s="231" t="s">
        <v>83</v>
      </c>
      <c r="AV622" s="12" t="s">
        <v>83</v>
      </c>
      <c r="AW622" s="12" t="s">
        <v>34</v>
      </c>
      <c r="AX622" s="12" t="s">
        <v>73</v>
      </c>
      <c r="AY622" s="231" t="s">
        <v>160</v>
      </c>
    </row>
    <row r="623" s="13" customFormat="1">
      <c r="B623" s="232"/>
      <c r="C623" s="233"/>
      <c r="D623" s="212" t="s">
        <v>168</v>
      </c>
      <c r="E623" s="234" t="s">
        <v>19</v>
      </c>
      <c r="F623" s="235" t="s">
        <v>171</v>
      </c>
      <c r="G623" s="233"/>
      <c r="H623" s="236">
        <v>3.48</v>
      </c>
      <c r="I623" s="237"/>
      <c r="J623" s="233"/>
      <c r="K623" s="233"/>
      <c r="L623" s="238"/>
      <c r="M623" s="239"/>
      <c r="N623" s="240"/>
      <c r="O623" s="240"/>
      <c r="P623" s="240"/>
      <c r="Q623" s="240"/>
      <c r="R623" s="240"/>
      <c r="S623" s="240"/>
      <c r="T623" s="241"/>
      <c r="AT623" s="242" t="s">
        <v>168</v>
      </c>
      <c r="AU623" s="242" t="s">
        <v>83</v>
      </c>
      <c r="AV623" s="13" t="s">
        <v>172</v>
      </c>
      <c r="AW623" s="13" t="s">
        <v>34</v>
      </c>
      <c r="AX623" s="13" t="s">
        <v>73</v>
      </c>
      <c r="AY623" s="242" t="s">
        <v>160</v>
      </c>
    </row>
    <row r="624" s="14" customFormat="1">
      <c r="B624" s="243"/>
      <c r="C624" s="244"/>
      <c r="D624" s="212" t="s">
        <v>168</v>
      </c>
      <c r="E624" s="245" t="s">
        <v>19</v>
      </c>
      <c r="F624" s="246" t="s">
        <v>183</v>
      </c>
      <c r="G624" s="244"/>
      <c r="H624" s="247">
        <v>22.797999999999998</v>
      </c>
      <c r="I624" s="248"/>
      <c r="J624" s="244"/>
      <c r="K624" s="244"/>
      <c r="L624" s="249"/>
      <c r="M624" s="250"/>
      <c r="N624" s="251"/>
      <c r="O624" s="251"/>
      <c r="P624" s="251"/>
      <c r="Q624" s="251"/>
      <c r="R624" s="251"/>
      <c r="S624" s="251"/>
      <c r="T624" s="252"/>
      <c r="AT624" s="253" t="s">
        <v>168</v>
      </c>
      <c r="AU624" s="253" t="s">
        <v>83</v>
      </c>
      <c r="AV624" s="14" t="s">
        <v>166</v>
      </c>
      <c r="AW624" s="14" t="s">
        <v>34</v>
      </c>
      <c r="AX624" s="14" t="s">
        <v>78</v>
      </c>
      <c r="AY624" s="253" t="s">
        <v>160</v>
      </c>
    </row>
    <row r="625" s="1" customFormat="1" ht="16.5" customHeight="1">
      <c r="B625" s="38"/>
      <c r="C625" s="198" t="s">
        <v>1031</v>
      </c>
      <c r="D625" s="198" t="s">
        <v>162</v>
      </c>
      <c r="E625" s="199" t="s">
        <v>1032</v>
      </c>
      <c r="F625" s="200" t="s">
        <v>1033</v>
      </c>
      <c r="G625" s="201" t="s">
        <v>93</v>
      </c>
      <c r="H625" s="202">
        <v>29.117999999999999</v>
      </c>
      <c r="I625" s="203"/>
      <c r="J625" s="204">
        <f>ROUND(I625*H625,2)</f>
        <v>0</v>
      </c>
      <c r="K625" s="200" t="s">
        <v>165</v>
      </c>
      <c r="L625" s="43"/>
      <c r="M625" s="205" t="s">
        <v>19</v>
      </c>
      <c r="N625" s="206" t="s">
        <v>44</v>
      </c>
      <c r="O625" s="79"/>
      <c r="P625" s="207">
        <f>O625*H625</f>
        <v>0</v>
      </c>
      <c r="Q625" s="207">
        <v>0</v>
      </c>
      <c r="R625" s="207">
        <f>Q625*H625</f>
        <v>0</v>
      </c>
      <c r="S625" s="207">
        <v>0</v>
      </c>
      <c r="T625" s="208">
        <f>S625*H625</f>
        <v>0</v>
      </c>
      <c r="AR625" s="17" t="s">
        <v>247</v>
      </c>
      <c r="AT625" s="17" t="s">
        <v>162</v>
      </c>
      <c r="AU625" s="17" t="s">
        <v>83</v>
      </c>
      <c r="AY625" s="17" t="s">
        <v>160</v>
      </c>
      <c r="BE625" s="209">
        <f>IF(N625="základní",J625,0)</f>
        <v>0</v>
      </c>
      <c r="BF625" s="209">
        <f>IF(N625="snížená",J625,0)</f>
        <v>0</v>
      </c>
      <c r="BG625" s="209">
        <f>IF(N625="zákl. přenesená",J625,0)</f>
        <v>0</v>
      </c>
      <c r="BH625" s="209">
        <f>IF(N625="sníž. přenesená",J625,0)</f>
        <v>0</v>
      </c>
      <c r="BI625" s="209">
        <f>IF(N625="nulová",J625,0)</f>
        <v>0</v>
      </c>
      <c r="BJ625" s="17" t="s">
        <v>78</v>
      </c>
      <c r="BK625" s="209">
        <f>ROUND(I625*H625,2)</f>
        <v>0</v>
      </c>
      <c r="BL625" s="17" t="s">
        <v>247</v>
      </c>
      <c r="BM625" s="17" t="s">
        <v>1034</v>
      </c>
    </row>
    <row r="626" s="11" customFormat="1">
      <c r="B626" s="210"/>
      <c r="C626" s="211"/>
      <c r="D626" s="212" t="s">
        <v>168</v>
      </c>
      <c r="E626" s="213" t="s">
        <v>19</v>
      </c>
      <c r="F626" s="214" t="s">
        <v>1011</v>
      </c>
      <c r="G626" s="211"/>
      <c r="H626" s="213" t="s">
        <v>19</v>
      </c>
      <c r="I626" s="215"/>
      <c r="J626" s="211"/>
      <c r="K626" s="211"/>
      <c r="L626" s="216"/>
      <c r="M626" s="217"/>
      <c r="N626" s="218"/>
      <c r="O626" s="218"/>
      <c r="P626" s="218"/>
      <c r="Q626" s="218"/>
      <c r="R626" s="218"/>
      <c r="S626" s="218"/>
      <c r="T626" s="219"/>
      <c r="AT626" s="220" t="s">
        <v>168</v>
      </c>
      <c r="AU626" s="220" t="s">
        <v>83</v>
      </c>
      <c r="AV626" s="11" t="s">
        <v>78</v>
      </c>
      <c r="AW626" s="11" t="s">
        <v>34</v>
      </c>
      <c r="AX626" s="11" t="s">
        <v>73</v>
      </c>
      <c r="AY626" s="220" t="s">
        <v>160</v>
      </c>
    </row>
    <row r="627" s="11" customFormat="1">
      <c r="B627" s="210"/>
      <c r="C627" s="211"/>
      <c r="D627" s="212" t="s">
        <v>168</v>
      </c>
      <c r="E627" s="213" t="s">
        <v>19</v>
      </c>
      <c r="F627" s="214" t="s">
        <v>1012</v>
      </c>
      <c r="G627" s="211"/>
      <c r="H627" s="213" t="s">
        <v>19</v>
      </c>
      <c r="I627" s="215"/>
      <c r="J627" s="211"/>
      <c r="K627" s="211"/>
      <c r="L627" s="216"/>
      <c r="M627" s="217"/>
      <c r="N627" s="218"/>
      <c r="O627" s="218"/>
      <c r="P627" s="218"/>
      <c r="Q627" s="218"/>
      <c r="R627" s="218"/>
      <c r="S627" s="218"/>
      <c r="T627" s="219"/>
      <c r="AT627" s="220" t="s">
        <v>168</v>
      </c>
      <c r="AU627" s="220" t="s">
        <v>83</v>
      </c>
      <c r="AV627" s="11" t="s">
        <v>78</v>
      </c>
      <c r="AW627" s="11" t="s">
        <v>34</v>
      </c>
      <c r="AX627" s="11" t="s">
        <v>73</v>
      </c>
      <c r="AY627" s="220" t="s">
        <v>160</v>
      </c>
    </row>
    <row r="628" s="12" customFormat="1">
      <c r="B628" s="221"/>
      <c r="C628" s="222"/>
      <c r="D628" s="212" t="s">
        <v>168</v>
      </c>
      <c r="E628" s="223" t="s">
        <v>19</v>
      </c>
      <c r="F628" s="224" t="s">
        <v>1013</v>
      </c>
      <c r="G628" s="222"/>
      <c r="H628" s="225">
        <v>5.4000000000000004</v>
      </c>
      <c r="I628" s="226"/>
      <c r="J628" s="222"/>
      <c r="K628" s="222"/>
      <c r="L628" s="227"/>
      <c r="M628" s="228"/>
      <c r="N628" s="229"/>
      <c r="O628" s="229"/>
      <c r="P628" s="229"/>
      <c r="Q628" s="229"/>
      <c r="R628" s="229"/>
      <c r="S628" s="229"/>
      <c r="T628" s="230"/>
      <c r="AT628" s="231" t="s">
        <v>168</v>
      </c>
      <c r="AU628" s="231" t="s">
        <v>83</v>
      </c>
      <c r="AV628" s="12" t="s">
        <v>83</v>
      </c>
      <c r="AW628" s="12" t="s">
        <v>34</v>
      </c>
      <c r="AX628" s="12" t="s">
        <v>73</v>
      </c>
      <c r="AY628" s="231" t="s">
        <v>160</v>
      </c>
    </row>
    <row r="629" s="12" customFormat="1">
      <c r="B629" s="221"/>
      <c r="C629" s="222"/>
      <c r="D629" s="212" t="s">
        <v>168</v>
      </c>
      <c r="E629" s="223" t="s">
        <v>19</v>
      </c>
      <c r="F629" s="224" t="s">
        <v>1035</v>
      </c>
      <c r="G629" s="222"/>
      <c r="H629" s="225">
        <v>8.1999999999999993</v>
      </c>
      <c r="I629" s="226"/>
      <c r="J629" s="222"/>
      <c r="K629" s="222"/>
      <c r="L629" s="227"/>
      <c r="M629" s="228"/>
      <c r="N629" s="229"/>
      <c r="O629" s="229"/>
      <c r="P629" s="229"/>
      <c r="Q629" s="229"/>
      <c r="R629" s="229"/>
      <c r="S629" s="229"/>
      <c r="T629" s="230"/>
      <c r="AT629" s="231" t="s">
        <v>168</v>
      </c>
      <c r="AU629" s="231" t="s">
        <v>83</v>
      </c>
      <c r="AV629" s="12" t="s">
        <v>83</v>
      </c>
      <c r="AW629" s="12" t="s">
        <v>34</v>
      </c>
      <c r="AX629" s="12" t="s">
        <v>73</v>
      </c>
      <c r="AY629" s="231" t="s">
        <v>160</v>
      </c>
    </row>
    <row r="630" s="13" customFormat="1">
      <c r="B630" s="232"/>
      <c r="C630" s="233"/>
      <c r="D630" s="212" t="s">
        <v>168</v>
      </c>
      <c r="E630" s="234" t="s">
        <v>19</v>
      </c>
      <c r="F630" s="235" t="s">
        <v>171</v>
      </c>
      <c r="G630" s="233"/>
      <c r="H630" s="236">
        <v>13.6</v>
      </c>
      <c r="I630" s="237"/>
      <c r="J630" s="233"/>
      <c r="K630" s="233"/>
      <c r="L630" s="238"/>
      <c r="M630" s="239"/>
      <c r="N630" s="240"/>
      <c r="O630" s="240"/>
      <c r="P630" s="240"/>
      <c r="Q630" s="240"/>
      <c r="R630" s="240"/>
      <c r="S630" s="240"/>
      <c r="T630" s="241"/>
      <c r="AT630" s="242" t="s">
        <v>168</v>
      </c>
      <c r="AU630" s="242" t="s">
        <v>83</v>
      </c>
      <c r="AV630" s="13" t="s">
        <v>172</v>
      </c>
      <c r="AW630" s="13" t="s">
        <v>34</v>
      </c>
      <c r="AX630" s="13" t="s">
        <v>73</v>
      </c>
      <c r="AY630" s="242" t="s">
        <v>160</v>
      </c>
    </row>
    <row r="631" s="11" customFormat="1">
      <c r="B631" s="210"/>
      <c r="C631" s="211"/>
      <c r="D631" s="212" t="s">
        <v>168</v>
      </c>
      <c r="E631" s="213" t="s">
        <v>19</v>
      </c>
      <c r="F631" s="214" t="s">
        <v>399</v>
      </c>
      <c r="G631" s="211"/>
      <c r="H631" s="213" t="s">
        <v>19</v>
      </c>
      <c r="I631" s="215"/>
      <c r="J631" s="211"/>
      <c r="K631" s="211"/>
      <c r="L631" s="216"/>
      <c r="M631" s="217"/>
      <c r="N631" s="218"/>
      <c r="O631" s="218"/>
      <c r="P631" s="218"/>
      <c r="Q631" s="218"/>
      <c r="R631" s="218"/>
      <c r="S631" s="218"/>
      <c r="T631" s="219"/>
      <c r="AT631" s="220" t="s">
        <v>168</v>
      </c>
      <c r="AU631" s="220" t="s">
        <v>83</v>
      </c>
      <c r="AV631" s="11" t="s">
        <v>78</v>
      </c>
      <c r="AW631" s="11" t="s">
        <v>34</v>
      </c>
      <c r="AX631" s="11" t="s">
        <v>73</v>
      </c>
      <c r="AY631" s="220" t="s">
        <v>160</v>
      </c>
    </row>
    <row r="632" s="12" customFormat="1">
      <c r="B632" s="221"/>
      <c r="C632" s="222"/>
      <c r="D632" s="212" t="s">
        <v>168</v>
      </c>
      <c r="E632" s="223" t="s">
        <v>19</v>
      </c>
      <c r="F632" s="224" t="s">
        <v>1018</v>
      </c>
      <c r="G632" s="222"/>
      <c r="H632" s="225">
        <v>7.5179999999999998</v>
      </c>
      <c r="I632" s="226"/>
      <c r="J632" s="222"/>
      <c r="K632" s="222"/>
      <c r="L632" s="227"/>
      <c r="M632" s="228"/>
      <c r="N632" s="229"/>
      <c r="O632" s="229"/>
      <c r="P632" s="229"/>
      <c r="Q632" s="229"/>
      <c r="R632" s="229"/>
      <c r="S632" s="229"/>
      <c r="T632" s="230"/>
      <c r="AT632" s="231" t="s">
        <v>168</v>
      </c>
      <c r="AU632" s="231" t="s">
        <v>83</v>
      </c>
      <c r="AV632" s="12" t="s">
        <v>83</v>
      </c>
      <c r="AW632" s="12" t="s">
        <v>34</v>
      </c>
      <c r="AX632" s="12" t="s">
        <v>73</v>
      </c>
      <c r="AY632" s="231" t="s">
        <v>160</v>
      </c>
    </row>
    <row r="633" s="12" customFormat="1">
      <c r="B633" s="221"/>
      <c r="C633" s="222"/>
      <c r="D633" s="212" t="s">
        <v>168</v>
      </c>
      <c r="E633" s="223" t="s">
        <v>19</v>
      </c>
      <c r="F633" s="224" t="s">
        <v>1036</v>
      </c>
      <c r="G633" s="222"/>
      <c r="H633" s="225">
        <v>8</v>
      </c>
      <c r="I633" s="226"/>
      <c r="J633" s="222"/>
      <c r="K633" s="222"/>
      <c r="L633" s="227"/>
      <c r="M633" s="228"/>
      <c r="N633" s="229"/>
      <c r="O633" s="229"/>
      <c r="P633" s="229"/>
      <c r="Q633" s="229"/>
      <c r="R633" s="229"/>
      <c r="S633" s="229"/>
      <c r="T633" s="230"/>
      <c r="AT633" s="231" t="s">
        <v>168</v>
      </c>
      <c r="AU633" s="231" t="s">
        <v>83</v>
      </c>
      <c r="AV633" s="12" t="s">
        <v>83</v>
      </c>
      <c r="AW633" s="12" t="s">
        <v>34</v>
      </c>
      <c r="AX633" s="12" t="s">
        <v>73</v>
      </c>
      <c r="AY633" s="231" t="s">
        <v>160</v>
      </c>
    </row>
    <row r="634" s="13" customFormat="1">
      <c r="B634" s="232"/>
      <c r="C634" s="233"/>
      <c r="D634" s="212" t="s">
        <v>168</v>
      </c>
      <c r="E634" s="234" t="s">
        <v>19</v>
      </c>
      <c r="F634" s="235" t="s">
        <v>171</v>
      </c>
      <c r="G634" s="233"/>
      <c r="H634" s="236">
        <v>15.518000000000001</v>
      </c>
      <c r="I634" s="237"/>
      <c r="J634" s="233"/>
      <c r="K634" s="233"/>
      <c r="L634" s="238"/>
      <c r="M634" s="239"/>
      <c r="N634" s="240"/>
      <c r="O634" s="240"/>
      <c r="P634" s="240"/>
      <c r="Q634" s="240"/>
      <c r="R634" s="240"/>
      <c r="S634" s="240"/>
      <c r="T634" s="241"/>
      <c r="AT634" s="242" t="s">
        <v>168</v>
      </c>
      <c r="AU634" s="242" t="s">
        <v>83</v>
      </c>
      <c r="AV634" s="13" t="s">
        <v>172</v>
      </c>
      <c r="AW634" s="13" t="s">
        <v>34</v>
      </c>
      <c r="AX634" s="13" t="s">
        <v>73</v>
      </c>
      <c r="AY634" s="242" t="s">
        <v>160</v>
      </c>
    </row>
    <row r="635" s="14" customFormat="1">
      <c r="B635" s="243"/>
      <c r="C635" s="244"/>
      <c r="D635" s="212" t="s">
        <v>168</v>
      </c>
      <c r="E635" s="245" t="s">
        <v>19</v>
      </c>
      <c r="F635" s="246" t="s">
        <v>183</v>
      </c>
      <c r="G635" s="244"/>
      <c r="H635" s="247">
        <v>29.117999999999999</v>
      </c>
      <c r="I635" s="248"/>
      <c r="J635" s="244"/>
      <c r="K635" s="244"/>
      <c r="L635" s="249"/>
      <c r="M635" s="250"/>
      <c r="N635" s="251"/>
      <c r="O635" s="251"/>
      <c r="P635" s="251"/>
      <c r="Q635" s="251"/>
      <c r="R635" s="251"/>
      <c r="S635" s="251"/>
      <c r="T635" s="252"/>
      <c r="AT635" s="253" t="s">
        <v>168</v>
      </c>
      <c r="AU635" s="253" t="s">
        <v>83</v>
      </c>
      <c r="AV635" s="14" t="s">
        <v>166</v>
      </c>
      <c r="AW635" s="14" t="s">
        <v>34</v>
      </c>
      <c r="AX635" s="14" t="s">
        <v>78</v>
      </c>
      <c r="AY635" s="253" t="s">
        <v>160</v>
      </c>
    </row>
    <row r="636" s="1" customFormat="1" ht="16.5" customHeight="1">
      <c r="B636" s="38"/>
      <c r="C636" s="198" t="s">
        <v>1037</v>
      </c>
      <c r="D636" s="198" t="s">
        <v>162</v>
      </c>
      <c r="E636" s="199" t="s">
        <v>1038</v>
      </c>
      <c r="F636" s="200" t="s">
        <v>1039</v>
      </c>
      <c r="G636" s="201" t="s">
        <v>284</v>
      </c>
      <c r="H636" s="202">
        <v>59.030000000000001</v>
      </c>
      <c r="I636" s="203"/>
      <c r="J636" s="204">
        <f>ROUND(I636*H636,2)</f>
        <v>0</v>
      </c>
      <c r="K636" s="200" t="s">
        <v>165</v>
      </c>
      <c r="L636" s="43"/>
      <c r="M636" s="205" t="s">
        <v>19</v>
      </c>
      <c r="N636" s="206" t="s">
        <v>44</v>
      </c>
      <c r="O636" s="79"/>
      <c r="P636" s="207">
        <f>O636*H636</f>
        <v>0</v>
      </c>
      <c r="Q636" s="207">
        <v>0.00031</v>
      </c>
      <c r="R636" s="207">
        <f>Q636*H636</f>
        <v>0.018299300000000001</v>
      </c>
      <c r="S636" s="207">
        <v>0</v>
      </c>
      <c r="T636" s="208">
        <f>S636*H636</f>
        <v>0</v>
      </c>
      <c r="AR636" s="17" t="s">
        <v>247</v>
      </c>
      <c r="AT636" s="17" t="s">
        <v>162</v>
      </c>
      <c r="AU636" s="17" t="s">
        <v>83</v>
      </c>
      <c r="AY636" s="17" t="s">
        <v>160</v>
      </c>
      <c r="BE636" s="209">
        <f>IF(N636="základní",J636,0)</f>
        <v>0</v>
      </c>
      <c r="BF636" s="209">
        <f>IF(N636="snížená",J636,0)</f>
        <v>0</v>
      </c>
      <c r="BG636" s="209">
        <f>IF(N636="zákl. přenesená",J636,0)</f>
        <v>0</v>
      </c>
      <c r="BH636" s="209">
        <f>IF(N636="sníž. přenesená",J636,0)</f>
        <v>0</v>
      </c>
      <c r="BI636" s="209">
        <f>IF(N636="nulová",J636,0)</f>
        <v>0</v>
      </c>
      <c r="BJ636" s="17" t="s">
        <v>78</v>
      </c>
      <c r="BK636" s="209">
        <f>ROUND(I636*H636,2)</f>
        <v>0</v>
      </c>
      <c r="BL636" s="17" t="s">
        <v>247</v>
      </c>
      <c r="BM636" s="17" t="s">
        <v>1040</v>
      </c>
    </row>
    <row r="637" s="11" customFormat="1">
      <c r="B637" s="210"/>
      <c r="C637" s="211"/>
      <c r="D637" s="212" t="s">
        <v>168</v>
      </c>
      <c r="E637" s="213" t="s">
        <v>19</v>
      </c>
      <c r="F637" s="214" t="s">
        <v>1012</v>
      </c>
      <c r="G637" s="211"/>
      <c r="H637" s="213" t="s">
        <v>19</v>
      </c>
      <c r="I637" s="215"/>
      <c r="J637" s="211"/>
      <c r="K637" s="211"/>
      <c r="L637" s="216"/>
      <c r="M637" s="217"/>
      <c r="N637" s="218"/>
      <c r="O637" s="218"/>
      <c r="P637" s="218"/>
      <c r="Q637" s="218"/>
      <c r="R637" s="218"/>
      <c r="S637" s="218"/>
      <c r="T637" s="219"/>
      <c r="AT637" s="220" t="s">
        <v>168</v>
      </c>
      <c r="AU637" s="220" t="s">
        <v>83</v>
      </c>
      <c r="AV637" s="11" t="s">
        <v>78</v>
      </c>
      <c r="AW637" s="11" t="s">
        <v>34</v>
      </c>
      <c r="AX637" s="11" t="s">
        <v>73</v>
      </c>
      <c r="AY637" s="220" t="s">
        <v>160</v>
      </c>
    </row>
    <row r="638" s="12" customFormat="1">
      <c r="B638" s="221"/>
      <c r="C638" s="222"/>
      <c r="D638" s="212" t="s">
        <v>168</v>
      </c>
      <c r="E638" s="223" t="s">
        <v>19</v>
      </c>
      <c r="F638" s="224" t="s">
        <v>1041</v>
      </c>
      <c r="G638" s="222"/>
      <c r="H638" s="225">
        <v>3.1200000000000001</v>
      </c>
      <c r="I638" s="226"/>
      <c r="J638" s="222"/>
      <c r="K638" s="222"/>
      <c r="L638" s="227"/>
      <c r="M638" s="228"/>
      <c r="N638" s="229"/>
      <c r="O638" s="229"/>
      <c r="P638" s="229"/>
      <c r="Q638" s="229"/>
      <c r="R638" s="229"/>
      <c r="S638" s="229"/>
      <c r="T638" s="230"/>
      <c r="AT638" s="231" t="s">
        <v>168</v>
      </c>
      <c r="AU638" s="231" t="s">
        <v>83</v>
      </c>
      <c r="AV638" s="12" t="s">
        <v>83</v>
      </c>
      <c r="AW638" s="12" t="s">
        <v>34</v>
      </c>
      <c r="AX638" s="12" t="s">
        <v>73</v>
      </c>
      <c r="AY638" s="231" t="s">
        <v>160</v>
      </c>
    </row>
    <row r="639" s="12" customFormat="1">
      <c r="B639" s="221"/>
      <c r="C639" s="222"/>
      <c r="D639" s="212" t="s">
        <v>168</v>
      </c>
      <c r="E639" s="223" t="s">
        <v>19</v>
      </c>
      <c r="F639" s="224" t="s">
        <v>1042</v>
      </c>
      <c r="G639" s="222"/>
      <c r="H639" s="225">
        <v>21.789999999999999</v>
      </c>
      <c r="I639" s="226"/>
      <c r="J639" s="222"/>
      <c r="K639" s="222"/>
      <c r="L639" s="227"/>
      <c r="M639" s="228"/>
      <c r="N639" s="229"/>
      <c r="O639" s="229"/>
      <c r="P639" s="229"/>
      <c r="Q639" s="229"/>
      <c r="R639" s="229"/>
      <c r="S639" s="229"/>
      <c r="T639" s="230"/>
      <c r="AT639" s="231" t="s">
        <v>168</v>
      </c>
      <c r="AU639" s="231" t="s">
        <v>83</v>
      </c>
      <c r="AV639" s="12" t="s">
        <v>83</v>
      </c>
      <c r="AW639" s="12" t="s">
        <v>34</v>
      </c>
      <c r="AX639" s="12" t="s">
        <v>73</v>
      </c>
      <c r="AY639" s="231" t="s">
        <v>160</v>
      </c>
    </row>
    <row r="640" s="13" customFormat="1">
      <c r="B640" s="232"/>
      <c r="C640" s="233"/>
      <c r="D640" s="212" t="s">
        <v>168</v>
      </c>
      <c r="E640" s="234" t="s">
        <v>19</v>
      </c>
      <c r="F640" s="235" t="s">
        <v>171</v>
      </c>
      <c r="G640" s="233"/>
      <c r="H640" s="236">
        <v>24.91</v>
      </c>
      <c r="I640" s="237"/>
      <c r="J640" s="233"/>
      <c r="K640" s="233"/>
      <c r="L640" s="238"/>
      <c r="M640" s="239"/>
      <c r="N640" s="240"/>
      <c r="O640" s="240"/>
      <c r="P640" s="240"/>
      <c r="Q640" s="240"/>
      <c r="R640" s="240"/>
      <c r="S640" s="240"/>
      <c r="T640" s="241"/>
      <c r="AT640" s="242" t="s">
        <v>168</v>
      </c>
      <c r="AU640" s="242" t="s">
        <v>83</v>
      </c>
      <c r="AV640" s="13" t="s">
        <v>172</v>
      </c>
      <c r="AW640" s="13" t="s">
        <v>34</v>
      </c>
      <c r="AX640" s="13" t="s">
        <v>73</v>
      </c>
      <c r="AY640" s="242" t="s">
        <v>160</v>
      </c>
    </row>
    <row r="641" s="11" customFormat="1">
      <c r="B641" s="210"/>
      <c r="C641" s="211"/>
      <c r="D641" s="212" t="s">
        <v>168</v>
      </c>
      <c r="E641" s="213" t="s">
        <v>19</v>
      </c>
      <c r="F641" s="214" t="s">
        <v>399</v>
      </c>
      <c r="G641" s="211"/>
      <c r="H641" s="213" t="s">
        <v>19</v>
      </c>
      <c r="I641" s="215"/>
      <c r="J641" s="211"/>
      <c r="K641" s="211"/>
      <c r="L641" s="216"/>
      <c r="M641" s="217"/>
      <c r="N641" s="218"/>
      <c r="O641" s="218"/>
      <c r="P641" s="218"/>
      <c r="Q641" s="218"/>
      <c r="R641" s="218"/>
      <c r="S641" s="218"/>
      <c r="T641" s="219"/>
      <c r="AT641" s="220" t="s">
        <v>168</v>
      </c>
      <c r="AU641" s="220" t="s">
        <v>83</v>
      </c>
      <c r="AV641" s="11" t="s">
        <v>78</v>
      </c>
      <c r="AW641" s="11" t="s">
        <v>34</v>
      </c>
      <c r="AX641" s="11" t="s">
        <v>73</v>
      </c>
      <c r="AY641" s="220" t="s">
        <v>160</v>
      </c>
    </row>
    <row r="642" s="12" customFormat="1">
      <c r="B642" s="221"/>
      <c r="C642" s="222"/>
      <c r="D642" s="212" t="s">
        <v>168</v>
      </c>
      <c r="E642" s="223" t="s">
        <v>19</v>
      </c>
      <c r="F642" s="224" t="s">
        <v>1043</v>
      </c>
      <c r="G642" s="222"/>
      <c r="H642" s="225">
        <v>3.6600000000000001</v>
      </c>
      <c r="I642" s="226"/>
      <c r="J642" s="222"/>
      <c r="K642" s="222"/>
      <c r="L642" s="227"/>
      <c r="M642" s="228"/>
      <c r="N642" s="229"/>
      <c r="O642" s="229"/>
      <c r="P642" s="229"/>
      <c r="Q642" s="229"/>
      <c r="R642" s="229"/>
      <c r="S642" s="229"/>
      <c r="T642" s="230"/>
      <c r="AT642" s="231" t="s">
        <v>168</v>
      </c>
      <c r="AU642" s="231" t="s">
        <v>83</v>
      </c>
      <c r="AV642" s="12" t="s">
        <v>83</v>
      </c>
      <c r="AW642" s="12" t="s">
        <v>34</v>
      </c>
      <c r="AX642" s="12" t="s">
        <v>73</v>
      </c>
      <c r="AY642" s="231" t="s">
        <v>160</v>
      </c>
    </row>
    <row r="643" s="12" customFormat="1">
      <c r="B643" s="221"/>
      <c r="C643" s="222"/>
      <c r="D643" s="212" t="s">
        <v>168</v>
      </c>
      <c r="E643" s="223" t="s">
        <v>19</v>
      </c>
      <c r="F643" s="224" t="s">
        <v>1044</v>
      </c>
      <c r="G643" s="222"/>
      <c r="H643" s="225">
        <v>30.460000000000001</v>
      </c>
      <c r="I643" s="226"/>
      <c r="J643" s="222"/>
      <c r="K643" s="222"/>
      <c r="L643" s="227"/>
      <c r="M643" s="228"/>
      <c r="N643" s="229"/>
      <c r="O643" s="229"/>
      <c r="P643" s="229"/>
      <c r="Q643" s="229"/>
      <c r="R643" s="229"/>
      <c r="S643" s="229"/>
      <c r="T643" s="230"/>
      <c r="AT643" s="231" t="s">
        <v>168</v>
      </c>
      <c r="AU643" s="231" t="s">
        <v>83</v>
      </c>
      <c r="AV643" s="12" t="s">
        <v>83</v>
      </c>
      <c r="AW643" s="12" t="s">
        <v>34</v>
      </c>
      <c r="AX643" s="12" t="s">
        <v>73</v>
      </c>
      <c r="AY643" s="231" t="s">
        <v>160</v>
      </c>
    </row>
    <row r="644" s="13" customFormat="1">
      <c r="B644" s="232"/>
      <c r="C644" s="233"/>
      <c r="D644" s="212" t="s">
        <v>168</v>
      </c>
      <c r="E644" s="234" t="s">
        <v>19</v>
      </c>
      <c r="F644" s="235" t="s">
        <v>171</v>
      </c>
      <c r="G644" s="233"/>
      <c r="H644" s="236">
        <v>34.119999999999997</v>
      </c>
      <c r="I644" s="237"/>
      <c r="J644" s="233"/>
      <c r="K644" s="233"/>
      <c r="L644" s="238"/>
      <c r="M644" s="239"/>
      <c r="N644" s="240"/>
      <c r="O644" s="240"/>
      <c r="P644" s="240"/>
      <c r="Q644" s="240"/>
      <c r="R644" s="240"/>
      <c r="S644" s="240"/>
      <c r="T644" s="241"/>
      <c r="AT644" s="242" t="s">
        <v>168</v>
      </c>
      <c r="AU644" s="242" t="s">
        <v>83</v>
      </c>
      <c r="AV644" s="13" t="s">
        <v>172</v>
      </c>
      <c r="AW644" s="13" t="s">
        <v>34</v>
      </c>
      <c r="AX644" s="13" t="s">
        <v>73</v>
      </c>
      <c r="AY644" s="242" t="s">
        <v>160</v>
      </c>
    </row>
    <row r="645" s="14" customFormat="1">
      <c r="B645" s="243"/>
      <c r="C645" s="244"/>
      <c r="D645" s="212" t="s">
        <v>168</v>
      </c>
      <c r="E645" s="245" t="s">
        <v>19</v>
      </c>
      <c r="F645" s="246" t="s">
        <v>183</v>
      </c>
      <c r="G645" s="244"/>
      <c r="H645" s="247">
        <v>59.030000000000001</v>
      </c>
      <c r="I645" s="248"/>
      <c r="J645" s="244"/>
      <c r="K645" s="244"/>
      <c r="L645" s="249"/>
      <c r="M645" s="250"/>
      <c r="N645" s="251"/>
      <c r="O645" s="251"/>
      <c r="P645" s="251"/>
      <c r="Q645" s="251"/>
      <c r="R645" s="251"/>
      <c r="S645" s="251"/>
      <c r="T645" s="252"/>
      <c r="AT645" s="253" t="s">
        <v>168</v>
      </c>
      <c r="AU645" s="253" t="s">
        <v>83</v>
      </c>
      <c r="AV645" s="14" t="s">
        <v>166</v>
      </c>
      <c r="AW645" s="14" t="s">
        <v>34</v>
      </c>
      <c r="AX645" s="14" t="s">
        <v>78</v>
      </c>
      <c r="AY645" s="253" t="s">
        <v>160</v>
      </c>
    </row>
    <row r="646" s="1" customFormat="1" ht="16.5" customHeight="1">
      <c r="B646" s="38"/>
      <c r="C646" s="198" t="s">
        <v>1045</v>
      </c>
      <c r="D646" s="198" t="s">
        <v>162</v>
      </c>
      <c r="E646" s="199" t="s">
        <v>1046</v>
      </c>
      <c r="F646" s="200" t="s">
        <v>1047</v>
      </c>
      <c r="G646" s="201" t="s">
        <v>284</v>
      </c>
      <c r="H646" s="202">
        <v>155.84</v>
      </c>
      <c r="I646" s="203"/>
      <c r="J646" s="204">
        <f>ROUND(I646*H646,2)</f>
        <v>0</v>
      </c>
      <c r="K646" s="200" t="s">
        <v>165</v>
      </c>
      <c r="L646" s="43"/>
      <c r="M646" s="205" t="s">
        <v>19</v>
      </c>
      <c r="N646" s="206" t="s">
        <v>44</v>
      </c>
      <c r="O646" s="79"/>
      <c r="P646" s="207">
        <f>O646*H646</f>
        <v>0</v>
      </c>
      <c r="Q646" s="207">
        <v>0.00025999999999999998</v>
      </c>
      <c r="R646" s="207">
        <f>Q646*H646</f>
        <v>0.040518399999999996</v>
      </c>
      <c r="S646" s="207">
        <v>0</v>
      </c>
      <c r="T646" s="208">
        <f>S646*H646</f>
        <v>0</v>
      </c>
      <c r="AR646" s="17" t="s">
        <v>247</v>
      </c>
      <c r="AT646" s="17" t="s">
        <v>162</v>
      </c>
      <c r="AU646" s="17" t="s">
        <v>83</v>
      </c>
      <c r="AY646" s="17" t="s">
        <v>160</v>
      </c>
      <c r="BE646" s="209">
        <f>IF(N646="základní",J646,0)</f>
        <v>0</v>
      </c>
      <c r="BF646" s="209">
        <f>IF(N646="snížená",J646,0)</f>
        <v>0</v>
      </c>
      <c r="BG646" s="209">
        <f>IF(N646="zákl. přenesená",J646,0)</f>
        <v>0</v>
      </c>
      <c r="BH646" s="209">
        <f>IF(N646="sníž. přenesená",J646,0)</f>
        <v>0</v>
      </c>
      <c r="BI646" s="209">
        <f>IF(N646="nulová",J646,0)</f>
        <v>0</v>
      </c>
      <c r="BJ646" s="17" t="s">
        <v>78</v>
      </c>
      <c r="BK646" s="209">
        <f>ROUND(I646*H646,2)</f>
        <v>0</v>
      </c>
      <c r="BL646" s="17" t="s">
        <v>247</v>
      </c>
      <c r="BM646" s="17" t="s">
        <v>1048</v>
      </c>
    </row>
    <row r="647" s="11" customFormat="1">
      <c r="B647" s="210"/>
      <c r="C647" s="211"/>
      <c r="D647" s="212" t="s">
        <v>168</v>
      </c>
      <c r="E647" s="213" t="s">
        <v>19</v>
      </c>
      <c r="F647" s="214" t="s">
        <v>1049</v>
      </c>
      <c r="G647" s="211"/>
      <c r="H647" s="213" t="s">
        <v>19</v>
      </c>
      <c r="I647" s="215"/>
      <c r="J647" s="211"/>
      <c r="K647" s="211"/>
      <c r="L647" s="216"/>
      <c r="M647" s="217"/>
      <c r="N647" s="218"/>
      <c r="O647" s="218"/>
      <c r="P647" s="218"/>
      <c r="Q647" s="218"/>
      <c r="R647" s="218"/>
      <c r="S647" s="218"/>
      <c r="T647" s="219"/>
      <c r="AT647" s="220" t="s">
        <v>168</v>
      </c>
      <c r="AU647" s="220" t="s">
        <v>83</v>
      </c>
      <c r="AV647" s="11" t="s">
        <v>78</v>
      </c>
      <c r="AW647" s="11" t="s">
        <v>34</v>
      </c>
      <c r="AX647" s="11" t="s">
        <v>73</v>
      </c>
      <c r="AY647" s="220" t="s">
        <v>160</v>
      </c>
    </row>
    <row r="648" s="11" customFormat="1">
      <c r="B648" s="210"/>
      <c r="C648" s="211"/>
      <c r="D648" s="212" t="s">
        <v>168</v>
      </c>
      <c r="E648" s="213" t="s">
        <v>19</v>
      </c>
      <c r="F648" s="214" t="s">
        <v>1012</v>
      </c>
      <c r="G648" s="211"/>
      <c r="H648" s="213" t="s">
        <v>19</v>
      </c>
      <c r="I648" s="215"/>
      <c r="J648" s="211"/>
      <c r="K648" s="211"/>
      <c r="L648" s="216"/>
      <c r="M648" s="217"/>
      <c r="N648" s="218"/>
      <c r="O648" s="218"/>
      <c r="P648" s="218"/>
      <c r="Q648" s="218"/>
      <c r="R648" s="218"/>
      <c r="S648" s="218"/>
      <c r="T648" s="219"/>
      <c r="AT648" s="220" t="s">
        <v>168</v>
      </c>
      <c r="AU648" s="220" t="s">
        <v>83</v>
      </c>
      <c r="AV648" s="11" t="s">
        <v>78</v>
      </c>
      <c r="AW648" s="11" t="s">
        <v>34</v>
      </c>
      <c r="AX648" s="11" t="s">
        <v>73</v>
      </c>
      <c r="AY648" s="220" t="s">
        <v>160</v>
      </c>
    </row>
    <row r="649" s="12" customFormat="1">
      <c r="B649" s="221"/>
      <c r="C649" s="222"/>
      <c r="D649" s="212" t="s">
        <v>168</v>
      </c>
      <c r="E649" s="223" t="s">
        <v>19</v>
      </c>
      <c r="F649" s="224" t="s">
        <v>1050</v>
      </c>
      <c r="G649" s="222"/>
      <c r="H649" s="225">
        <v>10.699999999999999</v>
      </c>
      <c r="I649" s="226"/>
      <c r="J649" s="222"/>
      <c r="K649" s="222"/>
      <c r="L649" s="227"/>
      <c r="M649" s="228"/>
      <c r="N649" s="229"/>
      <c r="O649" s="229"/>
      <c r="P649" s="229"/>
      <c r="Q649" s="229"/>
      <c r="R649" s="229"/>
      <c r="S649" s="229"/>
      <c r="T649" s="230"/>
      <c r="AT649" s="231" t="s">
        <v>168</v>
      </c>
      <c r="AU649" s="231" t="s">
        <v>83</v>
      </c>
      <c r="AV649" s="12" t="s">
        <v>83</v>
      </c>
      <c r="AW649" s="12" t="s">
        <v>34</v>
      </c>
      <c r="AX649" s="12" t="s">
        <v>73</v>
      </c>
      <c r="AY649" s="231" t="s">
        <v>160</v>
      </c>
    </row>
    <row r="650" s="12" customFormat="1">
      <c r="B650" s="221"/>
      <c r="C650" s="222"/>
      <c r="D650" s="212" t="s">
        <v>168</v>
      </c>
      <c r="E650" s="223" t="s">
        <v>19</v>
      </c>
      <c r="F650" s="224" t="s">
        <v>1051</v>
      </c>
      <c r="G650" s="222"/>
      <c r="H650" s="225">
        <v>9.6999999999999993</v>
      </c>
      <c r="I650" s="226"/>
      <c r="J650" s="222"/>
      <c r="K650" s="222"/>
      <c r="L650" s="227"/>
      <c r="M650" s="228"/>
      <c r="N650" s="229"/>
      <c r="O650" s="229"/>
      <c r="P650" s="229"/>
      <c r="Q650" s="229"/>
      <c r="R650" s="229"/>
      <c r="S650" s="229"/>
      <c r="T650" s="230"/>
      <c r="AT650" s="231" t="s">
        <v>168</v>
      </c>
      <c r="AU650" s="231" t="s">
        <v>83</v>
      </c>
      <c r="AV650" s="12" t="s">
        <v>83</v>
      </c>
      <c r="AW650" s="12" t="s">
        <v>34</v>
      </c>
      <c r="AX650" s="12" t="s">
        <v>73</v>
      </c>
      <c r="AY650" s="231" t="s">
        <v>160</v>
      </c>
    </row>
    <row r="651" s="12" customFormat="1">
      <c r="B651" s="221"/>
      <c r="C651" s="222"/>
      <c r="D651" s="212" t="s">
        <v>168</v>
      </c>
      <c r="E651" s="223" t="s">
        <v>19</v>
      </c>
      <c r="F651" s="224" t="s">
        <v>1052</v>
      </c>
      <c r="G651" s="222"/>
      <c r="H651" s="225">
        <v>51.700000000000003</v>
      </c>
      <c r="I651" s="226"/>
      <c r="J651" s="222"/>
      <c r="K651" s="222"/>
      <c r="L651" s="227"/>
      <c r="M651" s="228"/>
      <c r="N651" s="229"/>
      <c r="O651" s="229"/>
      <c r="P651" s="229"/>
      <c r="Q651" s="229"/>
      <c r="R651" s="229"/>
      <c r="S651" s="229"/>
      <c r="T651" s="230"/>
      <c r="AT651" s="231" t="s">
        <v>168</v>
      </c>
      <c r="AU651" s="231" t="s">
        <v>83</v>
      </c>
      <c r="AV651" s="12" t="s">
        <v>83</v>
      </c>
      <c r="AW651" s="12" t="s">
        <v>34</v>
      </c>
      <c r="AX651" s="12" t="s">
        <v>73</v>
      </c>
      <c r="AY651" s="231" t="s">
        <v>160</v>
      </c>
    </row>
    <row r="652" s="13" customFormat="1">
      <c r="B652" s="232"/>
      <c r="C652" s="233"/>
      <c r="D652" s="212" t="s">
        <v>168</v>
      </c>
      <c r="E652" s="234" t="s">
        <v>19</v>
      </c>
      <c r="F652" s="235" t="s">
        <v>171</v>
      </c>
      <c r="G652" s="233"/>
      <c r="H652" s="236">
        <v>72.099999999999994</v>
      </c>
      <c r="I652" s="237"/>
      <c r="J652" s="233"/>
      <c r="K652" s="233"/>
      <c r="L652" s="238"/>
      <c r="M652" s="239"/>
      <c r="N652" s="240"/>
      <c r="O652" s="240"/>
      <c r="P652" s="240"/>
      <c r="Q652" s="240"/>
      <c r="R652" s="240"/>
      <c r="S652" s="240"/>
      <c r="T652" s="241"/>
      <c r="AT652" s="242" t="s">
        <v>168</v>
      </c>
      <c r="AU652" s="242" t="s">
        <v>83</v>
      </c>
      <c r="AV652" s="13" t="s">
        <v>172</v>
      </c>
      <c r="AW652" s="13" t="s">
        <v>34</v>
      </c>
      <c r="AX652" s="13" t="s">
        <v>73</v>
      </c>
      <c r="AY652" s="242" t="s">
        <v>160</v>
      </c>
    </row>
    <row r="653" s="11" customFormat="1">
      <c r="B653" s="210"/>
      <c r="C653" s="211"/>
      <c r="D653" s="212" t="s">
        <v>168</v>
      </c>
      <c r="E653" s="213" t="s">
        <v>19</v>
      </c>
      <c r="F653" s="214" t="s">
        <v>399</v>
      </c>
      <c r="G653" s="211"/>
      <c r="H653" s="213" t="s">
        <v>19</v>
      </c>
      <c r="I653" s="215"/>
      <c r="J653" s="211"/>
      <c r="K653" s="211"/>
      <c r="L653" s="216"/>
      <c r="M653" s="217"/>
      <c r="N653" s="218"/>
      <c r="O653" s="218"/>
      <c r="P653" s="218"/>
      <c r="Q653" s="218"/>
      <c r="R653" s="218"/>
      <c r="S653" s="218"/>
      <c r="T653" s="219"/>
      <c r="AT653" s="220" t="s">
        <v>168</v>
      </c>
      <c r="AU653" s="220" t="s">
        <v>83</v>
      </c>
      <c r="AV653" s="11" t="s">
        <v>78</v>
      </c>
      <c r="AW653" s="11" t="s">
        <v>34</v>
      </c>
      <c r="AX653" s="11" t="s">
        <v>73</v>
      </c>
      <c r="AY653" s="220" t="s">
        <v>160</v>
      </c>
    </row>
    <row r="654" s="12" customFormat="1">
      <c r="B654" s="221"/>
      <c r="C654" s="222"/>
      <c r="D654" s="212" t="s">
        <v>168</v>
      </c>
      <c r="E654" s="223" t="s">
        <v>19</v>
      </c>
      <c r="F654" s="224" t="s">
        <v>1053</v>
      </c>
      <c r="G654" s="222"/>
      <c r="H654" s="225">
        <v>11.199999999999999</v>
      </c>
      <c r="I654" s="226"/>
      <c r="J654" s="222"/>
      <c r="K654" s="222"/>
      <c r="L654" s="227"/>
      <c r="M654" s="228"/>
      <c r="N654" s="229"/>
      <c r="O654" s="229"/>
      <c r="P654" s="229"/>
      <c r="Q654" s="229"/>
      <c r="R654" s="229"/>
      <c r="S654" s="229"/>
      <c r="T654" s="230"/>
      <c r="AT654" s="231" t="s">
        <v>168</v>
      </c>
      <c r="AU654" s="231" t="s">
        <v>83</v>
      </c>
      <c r="AV654" s="12" t="s">
        <v>83</v>
      </c>
      <c r="AW654" s="12" t="s">
        <v>34</v>
      </c>
      <c r="AX654" s="12" t="s">
        <v>73</v>
      </c>
      <c r="AY654" s="231" t="s">
        <v>160</v>
      </c>
    </row>
    <row r="655" s="12" customFormat="1">
      <c r="B655" s="221"/>
      <c r="C655" s="222"/>
      <c r="D655" s="212" t="s">
        <v>168</v>
      </c>
      <c r="E655" s="223" t="s">
        <v>19</v>
      </c>
      <c r="F655" s="224" t="s">
        <v>1054</v>
      </c>
      <c r="G655" s="222"/>
      <c r="H655" s="225">
        <v>12.76</v>
      </c>
      <c r="I655" s="226"/>
      <c r="J655" s="222"/>
      <c r="K655" s="222"/>
      <c r="L655" s="227"/>
      <c r="M655" s="228"/>
      <c r="N655" s="229"/>
      <c r="O655" s="229"/>
      <c r="P655" s="229"/>
      <c r="Q655" s="229"/>
      <c r="R655" s="229"/>
      <c r="S655" s="229"/>
      <c r="T655" s="230"/>
      <c r="AT655" s="231" t="s">
        <v>168</v>
      </c>
      <c r="AU655" s="231" t="s">
        <v>83</v>
      </c>
      <c r="AV655" s="12" t="s">
        <v>83</v>
      </c>
      <c r="AW655" s="12" t="s">
        <v>34</v>
      </c>
      <c r="AX655" s="12" t="s">
        <v>73</v>
      </c>
      <c r="AY655" s="231" t="s">
        <v>160</v>
      </c>
    </row>
    <row r="656" s="12" customFormat="1">
      <c r="B656" s="221"/>
      <c r="C656" s="222"/>
      <c r="D656" s="212" t="s">
        <v>168</v>
      </c>
      <c r="E656" s="223" t="s">
        <v>19</v>
      </c>
      <c r="F656" s="224" t="s">
        <v>1055</v>
      </c>
      <c r="G656" s="222"/>
      <c r="H656" s="225">
        <v>47.560000000000002</v>
      </c>
      <c r="I656" s="226"/>
      <c r="J656" s="222"/>
      <c r="K656" s="222"/>
      <c r="L656" s="227"/>
      <c r="M656" s="228"/>
      <c r="N656" s="229"/>
      <c r="O656" s="229"/>
      <c r="P656" s="229"/>
      <c r="Q656" s="229"/>
      <c r="R656" s="229"/>
      <c r="S656" s="229"/>
      <c r="T656" s="230"/>
      <c r="AT656" s="231" t="s">
        <v>168</v>
      </c>
      <c r="AU656" s="231" t="s">
        <v>83</v>
      </c>
      <c r="AV656" s="12" t="s">
        <v>83</v>
      </c>
      <c r="AW656" s="12" t="s">
        <v>34</v>
      </c>
      <c r="AX656" s="12" t="s">
        <v>73</v>
      </c>
      <c r="AY656" s="231" t="s">
        <v>160</v>
      </c>
    </row>
    <row r="657" s="13" customFormat="1">
      <c r="B657" s="232"/>
      <c r="C657" s="233"/>
      <c r="D657" s="212" t="s">
        <v>168</v>
      </c>
      <c r="E657" s="234" t="s">
        <v>19</v>
      </c>
      <c r="F657" s="235" t="s">
        <v>171</v>
      </c>
      <c r="G657" s="233"/>
      <c r="H657" s="236">
        <v>71.519999999999996</v>
      </c>
      <c r="I657" s="237"/>
      <c r="J657" s="233"/>
      <c r="K657" s="233"/>
      <c r="L657" s="238"/>
      <c r="M657" s="239"/>
      <c r="N657" s="240"/>
      <c r="O657" s="240"/>
      <c r="P657" s="240"/>
      <c r="Q657" s="240"/>
      <c r="R657" s="240"/>
      <c r="S657" s="240"/>
      <c r="T657" s="241"/>
      <c r="AT657" s="242" t="s">
        <v>168</v>
      </c>
      <c r="AU657" s="242" t="s">
        <v>83</v>
      </c>
      <c r="AV657" s="13" t="s">
        <v>172</v>
      </c>
      <c r="AW657" s="13" t="s">
        <v>34</v>
      </c>
      <c r="AX657" s="13" t="s">
        <v>73</v>
      </c>
      <c r="AY657" s="242" t="s">
        <v>160</v>
      </c>
    </row>
    <row r="658" s="12" customFormat="1">
      <c r="B658" s="221"/>
      <c r="C658" s="222"/>
      <c r="D658" s="212" t="s">
        <v>168</v>
      </c>
      <c r="E658" s="223" t="s">
        <v>19</v>
      </c>
      <c r="F658" s="224" t="s">
        <v>1056</v>
      </c>
      <c r="G658" s="222"/>
      <c r="H658" s="225">
        <v>5.3200000000000003</v>
      </c>
      <c r="I658" s="226"/>
      <c r="J658" s="222"/>
      <c r="K658" s="222"/>
      <c r="L658" s="227"/>
      <c r="M658" s="228"/>
      <c r="N658" s="229"/>
      <c r="O658" s="229"/>
      <c r="P658" s="229"/>
      <c r="Q658" s="229"/>
      <c r="R658" s="229"/>
      <c r="S658" s="229"/>
      <c r="T658" s="230"/>
      <c r="AT658" s="231" t="s">
        <v>168</v>
      </c>
      <c r="AU658" s="231" t="s">
        <v>83</v>
      </c>
      <c r="AV658" s="12" t="s">
        <v>83</v>
      </c>
      <c r="AW658" s="12" t="s">
        <v>34</v>
      </c>
      <c r="AX658" s="12" t="s">
        <v>73</v>
      </c>
      <c r="AY658" s="231" t="s">
        <v>160</v>
      </c>
    </row>
    <row r="659" s="13" customFormat="1">
      <c r="B659" s="232"/>
      <c r="C659" s="233"/>
      <c r="D659" s="212" t="s">
        <v>168</v>
      </c>
      <c r="E659" s="234" t="s">
        <v>19</v>
      </c>
      <c r="F659" s="235" t="s">
        <v>171</v>
      </c>
      <c r="G659" s="233"/>
      <c r="H659" s="236">
        <v>5.3200000000000003</v>
      </c>
      <c r="I659" s="237"/>
      <c r="J659" s="233"/>
      <c r="K659" s="233"/>
      <c r="L659" s="238"/>
      <c r="M659" s="239"/>
      <c r="N659" s="240"/>
      <c r="O659" s="240"/>
      <c r="P659" s="240"/>
      <c r="Q659" s="240"/>
      <c r="R659" s="240"/>
      <c r="S659" s="240"/>
      <c r="T659" s="241"/>
      <c r="AT659" s="242" t="s">
        <v>168</v>
      </c>
      <c r="AU659" s="242" t="s">
        <v>83</v>
      </c>
      <c r="AV659" s="13" t="s">
        <v>172</v>
      </c>
      <c r="AW659" s="13" t="s">
        <v>34</v>
      </c>
      <c r="AX659" s="13" t="s">
        <v>73</v>
      </c>
      <c r="AY659" s="242" t="s">
        <v>160</v>
      </c>
    </row>
    <row r="660" s="12" customFormat="1">
      <c r="B660" s="221"/>
      <c r="C660" s="222"/>
      <c r="D660" s="212" t="s">
        <v>168</v>
      </c>
      <c r="E660" s="223" t="s">
        <v>19</v>
      </c>
      <c r="F660" s="224" t="s">
        <v>1057</v>
      </c>
      <c r="G660" s="222"/>
      <c r="H660" s="225">
        <v>6.9000000000000004</v>
      </c>
      <c r="I660" s="226"/>
      <c r="J660" s="222"/>
      <c r="K660" s="222"/>
      <c r="L660" s="227"/>
      <c r="M660" s="228"/>
      <c r="N660" s="229"/>
      <c r="O660" s="229"/>
      <c r="P660" s="229"/>
      <c r="Q660" s="229"/>
      <c r="R660" s="229"/>
      <c r="S660" s="229"/>
      <c r="T660" s="230"/>
      <c r="AT660" s="231" t="s">
        <v>168</v>
      </c>
      <c r="AU660" s="231" t="s">
        <v>83</v>
      </c>
      <c r="AV660" s="12" t="s">
        <v>83</v>
      </c>
      <c r="AW660" s="12" t="s">
        <v>34</v>
      </c>
      <c r="AX660" s="12" t="s">
        <v>73</v>
      </c>
      <c r="AY660" s="231" t="s">
        <v>160</v>
      </c>
    </row>
    <row r="661" s="13" customFormat="1">
      <c r="B661" s="232"/>
      <c r="C661" s="233"/>
      <c r="D661" s="212" t="s">
        <v>168</v>
      </c>
      <c r="E661" s="234" t="s">
        <v>19</v>
      </c>
      <c r="F661" s="235" t="s">
        <v>171</v>
      </c>
      <c r="G661" s="233"/>
      <c r="H661" s="236">
        <v>6.9000000000000004</v>
      </c>
      <c r="I661" s="237"/>
      <c r="J661" s="233"/>
      <c r="K661" s="233"/>
      <c r="L661" s="238"/>
      <c r="M661" s="239"/>
      <c r="N661" s="240"/>
      <c r="O661" s="240"/>
      <c r="P661" s="240"/>
      <c r="Q661" s="240"/>
      <c r="R661" s="240"/>
      <c r="S661" s="240"/>
      <c r="T661" s="241"/>
      <c r="AT661" s="242" t="s">
        <v>168</v>
      </c>
      <c r="AU661" s="242" t="s">
        <v>83</v>
      </c>
      <c r="AV661" s="13" t="s">
        <v>172</v>
      </c>
      <c r="AW661" s="13" t="s">
        <v>34</v>
      </c>
      <c r="AX661" s="13" t="s">
        <v>73</v>
      </c>
      <c r="AY661" s="242" t="s">
        <v>160</v>
      </c>
    </row>
    <row r="662" s="14" customFormat="1">
      <c r="B662" s="243"/>
      <c r="C662" s="244"/>
      <c r="D662" s="212" t="s">
        <v>168</v>
      </c>
      <c r="E662" s="245" t="s">
        <v>19</v>
      </c>
      <c r="F662" s="246" t="s">
        <v>183</v>
      </c>
      <c r="G662" s="244"/>
      <c r="H662" s="247">
        <v>155.84</v>
      </c>
      <c r="I662" s="248"/>
      <c r="J662" s="244"/>
      <c r="K662" s="244"/>
      <c r="L662" s="249"/>
      <c r="M662" s="250"/>
      <c r="N662" s="251"/>
      <c r="O662" s="251"/>
      <c r="P662" s="251"/>
      <c r="Q662" s="251"/>
      <c r="R662" s="251"/>
      <c r="S662" s="251"/>
      <c r="T662" s="252"/>
      <c r="AT662" s="253" t="s">
        <v>168</v>
      </c>
      <c r="AU662" s="253" t="s">
        <v>83</v>
      </c>
      <c r="AV662" s="14" t="s">
        <v>166</v>
      </c>
      <c r="AW662" s="14" t="s">
        <v>34</v>
      </c>
      <c r="AX662" s="14" t="s">
        <v>78</v>
      </c>
      <c r="AY662" s="253" t="s">
        <v>160</v>
      </c>
    </row>
    <row r="663" s="1" customFormat="1" ht="16.5" customHeight="1">
      <c r="B663" s="38"/>
      <c r="C663" s="198" t="s">
        <v>1058</v>
      </c>
      <c r="D663" s="198" t="s">
        <v>162</v>
      </c>
      <c r="E663" s="199" t="s">
        <v>1059</v>
      </c>
      <c r="F663" s="200" t="s">
        <v>1060</v>
      </c>
      <c r="G663" s="201" t="s">
        <v>284</v>
      </c>
      <c r="H663" s="202">
        <v>150.77000000000001</v>
      </c>
      <c r="I663" s="203"/>
      <c r="J663" s="204">
        <f>ROUND(I663*H663,2)</f>
        <v>0</v>
      </c>
      <c r="K663" s="200" t="s">
        <v>165</v>
      </c>
      <c r="L663" s="43"/>
      <c r="M663" s="205" t="s">
        <v>19</v>
      </c>
      <c r="N663" s="206" t="s">
        <v>44</v>
      </c>
      <c r="O663" s="79"/>
      <c r="P663" s="207">
        <f>O663*H663</f>
        <v>0</v>
      </c>
      <c r="Q663" s="207">
        <v>3.0000000000000001E-05</v>
      </c>
      <c r="R663" s="207">
        <f>Q663*H663</f>
        <v>0.0045231000000000004</v>
      </c>
      <c r="S663" s="207">
        <v>0</v>
      </c>
      <c r="T663" s="208">
        <f>S663*H663</f>
        <v>0</v>
      </c>
      <c r="AR663" s="17" t="s">
        <v>247</v>
      </c>
      <c r="AT663" s="17" t="s">
        <v>162</v>
      </c>
      <c r="AU663" s="17" t="s">
        <v>83</v>
      </c>
      <c r="AY663" s="17" t="s">
        <v>160</v>
      </c>
      <c r="BE663" s="209">
        <f>IF(N663="základní",J663,0)</f>
        <v>0</v>
      </c>
      <c r="BF663" s="209">
        <f>IF(N663="snížená",J663,0)</f>
        <v>0</v>
      </c>
      <c r="BG663" s="209">
        <f>IF(N663="zákl. přenesená",J663,0)</f>
        <v>0</v>
      </c>
      <c r="BH663" s="209">
        <f>IF(N663="sníž. přenesená",J663,0)</f>
        <v>0</v>
      </c>
      <c r="BI663" s="209">
        <f>IF(N663="nulová",J663,0)</f>
        <v>0</v>
      </c>
      <c r="BJ663" s="17" t="s">
        <v>78</v>
      </c>
      <c r="BK663" s="209">
        <f>ROUND(I663*H663,2)</f>
        <v>0</v>
      </c>
      <c r="BL663" s="17" t="s">
        <v>247</v>
      </c>
      <c r="BM663" s="17" t="s">
        <v>1061</v>
      </c>
    </row>
    <row r="664" s="11" customFormat="1">
      <c r="B664" s="210"/>
      <c r="C664" s="211"/>
      <c r="D664" s="212" t="s">
        <v>168</v>
      </c>
      <c r="E664" s="213" t="s">
        <v>19</v>
      </c>
      <c r="F664" s="214" t="s">
        <v>1062</v>
      </c>
      <c r="G664" s="211"/>
      <c r="H664" s="213" t="s">
        <v>19</v>
      </c>
      <c r="I664" s="215"/>
      <c r="J664" s="211"/>
      <c r="K664" s="211"/>
      <c r="L664" s="216"/>
      <c r="M664" s="217"/>
      <c r="N664" s="218"/>
      <c r="O664" s="218"/>
      <c r="P664" s="218"/>
      <c r="Q664" s="218"/>
      <c r="R664" s="218"/>
      <c r="S664" s="218"/>
      <c r="T664" s="219"/>
      <c r="AT664" s="220" t="s">
        <v>168</v>
      </c>
      <c r="AU664" s="220" t="s">
        <v>83</v>
      </c>
      <c r="AV664" s="11" t="s">
        <v>78</v>
      </c>
      <c r="AW664" s="11" t="s">
        <v>34</v>
      </c>
      <c r="AX664" s="11" t="s">
        <v>73</v>
      </c>
      <c r="AY664" s="220" t="s">
        <v>160</v>
      </c>
    </row>
    <row r="665" s="11" customFormat="1">
      <c r="B665" s="210"/>
      <c r="C665" s="211"/>
      <c r="D665" s="212" t="s">
        <v>168</v>
      </c>
      <c r="E665" s="213" t="s">
        <v>19</v>
      </c>
      <c r="F665" s="214" t="s">
        <v>1012</v>
      </c>
      <c r="G665" s="211"/>
      <c r="H665" s="213" t="s">
        <v>19</v>
      </c>
      <c r="I665" s="215"/>
      <c r="J665" s="211"/>
      <c r="K665" s="211"/>
      <c r="L665" s="216"/>
      <c r="M665" s="217"/>
      <c r="N665" s="218"/>
      <c r="O665" s="218"/>
      <c r="P665" s="218"/>
      <c r="Q665" s="218"/>
      <c r="R665" s="218"/>
      <c r="S665" s="218"/>
      <c r="T665" s="219"/>
      <c r="AT665" s="220" t="s">
        <v>168</v>
      </c>
      <c r="AU665" s="220" t="s">
        <v>83</v>
      </c>
      <c r="AV665" s="11" t="s">
        <v>78</v>
      </c>
      <c r="AW665" s="11" t="s">
        <v>34</v>
      </c>
      <c r="AX665" s="11" t="s">
        <v>73</v>
      </c>
      <c r="AY665" s="220" t="s">
        <v>160</v>
      </c>
    </row>
    <row r="666" s="12" customFormat="1">
      <c r="B666" s="221"/>
      <c r="C666" s="222"/>
      <c r="D666" s="212" t="s">
        <v>168</v>
      </c>
      <c r="E666" s="223" t="s">
        <v>19</v>
      </c>
      <c r="F666" s="224" t="s">
        <v>1063</v>
      </c>
      <c r="G666" s="222"/>
      <c r="H666" s="225">
        <v>10.699999999999999</v>
      </c>
      <c r="I666" s="226"/>
      <c r="J666" s="222"/>
      <c r="K666" s="222"/>
      <c r="L666" s="227"/>
      <c r="M666" s="228"/>
      <c r="N666" s="229"/>
      <c r="O666" s="229"/>
      <c r="P666" s="229"/>
      <c r="Q666" s="229"/>
      <c r="R666" s="229"/>
      <c r="S666" s="229"/>
      <c r="T666" s="230"/>
      <c r="AT666" s="231" t="s">
        <v>168</v>
      </c>
      <c r="AU666" s="231" t="s">
        <v>83</v>
      </c>
      <c r="AV666" s="12" t="s">
        <v>83</v>
      </c>
      <c r="AW666" s="12" t="s">
        <v>34</v>
      </c>
      <c r="AX666" s="12" t="s">
        <v>73</v>
      </c>
      <c r="AY666" s="231" t="s">
        <v>160</v>
      </c>
    </row>
    <row r="667" s="12" customFormat="1">
      <c r="B667" s="221"/>
      <c r="C667" s="222"/>
      <c r="D667" s="212" t="s">
        <v>168</v>
      </c>
      <c r="E667" s="223" t="s">
        <v>19</v>
      </c>
      <c r="F667" s="224" t="s">
        <v>1064</v>
      </c>
      <c r="G667" s="222"/>
      <c r="H667" s="225">
        <v>16.219999999999999</v>
      </c>
      <c r="I667" s="226"/>
      <c r="J667" s="222"/>
      <c r="K667" s="222"/>
      <c r="L667" s="227"/>
      <c r="M667" s="228"/>
      <c r="N667" s="229"/>
      <c r="O667" s="229"/>
      <c r="P667" s="229"/>
      <c r="Q667" s="229"/>
      <c r="R667" s="229"/>
      <c r="S667" s="229"/>
      <c r="T667" s="230"/>
      <c r="AT667" s="231" t="s">
        <v>168</v>
      </c>
      <c r="AU667" s="231" t="s">
        <v>83</v>
      </c>
      <c r="AV667" s="12" t="s">
        <v>83</v>
      </c>
      <c r="AW667" s="12" t="s">
        <v>34</v>
      </c>
      <c r="AX667" s="12" t="s">
        <v>73</v>
      </c>
      <c r="AY667" s="231" t="s">
        <v>160</v>
      </c>
    </row>
    <row r="668" s="12" customFormat="1">
      <c r="B668" s="221"/>
      <c r="C668" s="222"/>
      <c r="D668" s="212" t="s">
        <v>168</v>
      </c>
      <c r="E668" s="223" t="s">
        <v>19</v>
      </c>
      <c r="F668" s="224" t="s">
        <v>1065</v>
      </c>
      <c r="G668" s="222"/>
      <c r="H668" s="225">
        <v>47.159999999999997</v>
      </c>
      <c r="I668" s="226"/>
      <c r="J668" s="222"/>
      <c r="K668" s="222"/>
      <c r="L668" s="227"/>
      <c r="M668" s="228"/>
      <c r="N668" s="229"/>
      <c r="O668" s="229"/>
      <c r="P668" s="229"/>
      <c r="Q668" s="229"/>
      <c r="R668" s="229"/>
      <c r="S668" s="229"/>
      <c r="T668" s="230"/>
      <c r="AT668" s="231" t="s">
        <v>168</v>
      </c>
      <c r="AU668" s="231" t="s">
        <v>83</v>
      </c>
      <c r="AV668" s="12" t="s">
        <v>83</v>
      </c>
      <c r="AW668" s="12" t="s">
        <v>34</v>
      </c>
      <c r="AX668" s="12" t="s">
        <v>73</v>
      </c>
      <c r="AY668" s="231" t="s">
        <v>160</v>
      </c>
    </row>
    <row r="669" s="13" customFormat="1">
      <c r="B669" s="232"/>
      <c r="C669" s="233"/>
      <c r="D669" s="212" t="s">
        <v>168</v>
      </c>
      <c r="E669" s="234" t="s">
        <v>19</v>
      </c>
      <c r="F669" s="235" t="s">
        <v>171</v>
      </c>
      <c r="G669" s="233"/>
      <c r="H669" s="236">
        <v>74.079999999999998</v>
      </c>
      <c r="I669" s="237"/>
      <c r="J669" s="233"/>
      <c r="K669" s="233"/>
      <c r="L669" s="238"/>
      <c r="M669" s="239"/>
      <c r="N669" s="240"/>
      <c r="O669" s="240"/>
      <c r="P669" s="240"/>
      <c r="Q669" s="240"/>
      <c r="R669" s="240"/>
      <c r="S669" s="240"/>
      <c r="T669" s="241"/>
      <c r="AT669" s="242" t="s">
        <v>168</v>
      </c>
      <c r="AU669" s="242" t="s">
        <v>83</v>
      </c>
      <c r="AV669" s="13" t="s">
        <v>172</v>
      </c>
      <c r="AW669" s="13" t="s">
        <v>34</v>
      </c>
      <c r="AX669" s="13" t="s">
        <v>73</v>
      </c>
      <c r="AY669" s="242" t="s">
        <v>160</v>
      </c>
    </row>
    <row r="670" s="11" customFormat="1">
      <c r="B670" s="210"/>
      <c r="C670" s="211"/>
      <c r="D670" s="212" t="s">
        <v>168</v>
      </c>
      <c r="E670" s="213" t="s">
        <v>19</v>
      </c>
      <c r="F670" s="214" t="s">
        <v>399</v>
      </c>
      <c r="G670" s="211"/>
      <c r="H670" s="213" t="s">
        <v>19</v>
      </c>
      <c r="I670" s="215"/>
      <c r="J670" s="211"/>
      <c r="K670" s="211"/>
      <c r="L670" s="216"/>
      <c r="M670" s="217"/>
      <c r="N670" s="218"/>
      <c r="O670" s="218"/>
      <c r="P670" s="218"/>
      <c r="Q670" s="218"/>
      <c r="R670" s="218"/>
      <c r="S670" s="218"/>
      <c r="T670" s="219"/>
      <c r="AT670" s="220" t="s">
        <v>168</v>
      </c>
      <c r="AU670" s="220" t="s">
        <v>83</v>
      </c>
      <c r="AV670" s="11" t="s">
        <v>78</v>
      </c>
      <c r="AW670" s="11" t="s">
        <v>34</v>
      </c>
      <c r="AX670" s="11" t="s">
        <v>73</v>
      </c>
      <c r="AY670" s="220" t="s">
        <v>160</v>
      </c>
    </row>
    <row r="671" s="12" customFormat="1">
      <c r="B671" s="221"/>
      <c r="C671" s="222"/>
      <c r="D671" s="212" t="s">
        <v>168</v>
      </c>
      <c r="E671" s="223" t="s">
        <v>19</v>
      </c>
      <c r="F671" s="224" t="s">
        <v>1066</v>
      </c>
      <c r="G671" s="222"/>
      <c r="H671" s="225">
        <v>11.199999999999999</v>
      </c>
      <c r="I671" s="226"/>
      <c r="J671" s="222"/>
      <c r="K671" s="222"/>
      <c r="L671" s="227"/>
      <c r="M671" s="228"/>
      <c r="N671" s="229"/>
      <c r="O671" s="229"/>
      <c r="P671" s="229"/>
      <c r="Q671" s="229"/>
      <c r="R671" s="229"/>
      <c r="S671" s="229"/>
      <c r="T671" s="230"/>
      <c r="AT671" s="231" t="s">
        <v>168</v>
      </c>
      <c r="AU671" s="231" t="s">
        <v>83</v>
      </c>
      <c r="AV671" s="12" t="s">
        <v>83</v>
      </c>
      <c r="AW671" s="12" t="s">
        <v>34</v>
      </c>
      <c r="AX671" s="12" t="s">
        <v>73</v>
      </c>
      <c r="AY671" s="231" t="s">
        <v>160</v>
      </c>
    </row>
    <row r="672" s="12" customFormat="1">
      <c r="B672" s="221"/>
      <c r="C672" s="222"/>
      <c r="D672" s="212" t="s">
        <v>168</v>
      </c>
      <c r="E672" s="223" t="s">
        <v>19</v>
      </c>
      <c r="F672" s="224" t="s">
        <v>1067</v>
      </c>
      <c r="G672" s="222"/>
      <c r="H672" s="225">
        <v>14.84</v>
      </c>
      <c r="I672" s="226"/>
      <c r="J672" s="222"/>
      <c r="K672" s="222"/>
      <c r="L672" s="227"/>
      <c r="M672" s="228"/>
      <c r="N672" s="229"/>
      <c r="O672" s="229"/>
      <c r="P672" s="229"/>
      <c r="Q672" s="229"/>
      <c r="R672" s="229"/>
      <c r="S672" s="229"/>
      <c r="T672" s="230"/>
      <c r="AT672" s="231" t="s">
        <v>168</v>
      </c>
      <c r="AU672" s="231" t="s">
        <v>83</v>
      </c>
      <c r="AV672" s="12" t="s">
        <v>83</v>
      </c>
      <c r="AW672" s="12" t="s">
        <v>34</v>
      </c>
      <c r="AX672" s="12" t="s">
        <v>73</v>
      </c>
      <c r="AY672" s="231" t="s">
        <v>160</v>
      </c>
    </row>
    <row r="673" s="12" customFormat="1">
      <c r="B673" s="221"/>
      <c r="C673" s="222"/>
      <c r="D673" s="212" t="s">
        <v>168</v>
      </c>
      <c r="E673" s="223" t="s">
        <v>19</v>
      </c>
      <c r="F673" s="224" t="s">
        <v>1068</v>
      </c>
      <c r="G673" s="222"/>
      <c r="H673" s="225">
        <v>50.649999999999999</v>
      </c>
      <c r="I673" s="226"/>
      <c r="J673" s="222"/>
      <c r="K673" s="222"/>
      <c r="L673" s="227"/>
      <c r="M673" s="228"/>
      <c r="N673" s="229"/>
      <c r="O673" s="229"/>
      <c r="P673" s="229"/>
      <c r="Q673" s="229"/>
      <c r="R673" s="229"/>
      <c r="S673" s="229"/>
      <c r="T673" s="230"/>
      <c r="AT673" s="231" t="s">
        <v>168</v>
      </c>
      <c r="AU673" s="231" t="s">
        <v>83</v>
      </c>
      <c r="AV673" s="12" t="s">
        <v>83</v>
      </c>
      <c r="AW673" s="12" t="s">
        <v>34</v>
      </c>
      <c r="AX673" s="12" t="s">
        <v>73</v>
      </c>
      <c r="AY673" s="231" t="s">
        <v>160</v>
      </c>
    </row>
    <row r="674" s="13" customFormat="1">
      <c r="B674" s="232"/>
      <c r="C674" s="233"/>
      <c r="D674" s="212" t="s">
        <v>168</v>
      </c>
      <c r="E674" s="234" t="s">
        <v>19</v>
      </c>
      <c r="F674" s="235" t="s">
        <v>171</v>
      </c>
      <c r="G674" s="233"/>
      <c r="H674" s="236">
        <v>76.689999999999998</v>
      </c>
      <c r="I674" s="237"/>
      <c r="J674" s="233"/>
      <c r="K674" s="233"/>
      <c r="L674" s="238"/>
      <c r="M674" s="239"/>
      <c r="N674" s="240"/>
      <c r="O674" s="240"/>
      <c r="P674" s="240"/>
      <c r="Q674" s="240"/>
      <c r="R674" s="240"/>
      <c r="S674" s="240"/>
      <c r="T674" s="241"/>
      <c r="AT674" s="242" t="s">
        <v>168</v>
      </c>
      <c r="AU674" s="242" t="s">
        <v>83</v>
      </c>
      <c r="AV674" s="13" t="s">
        <v>172</v>
      </c>
      <c r="AW674" s="13" t="s">
        <v>34</v>
      </c>
      <c r="AX674" s="13" t="s">
        <v>73</v>
      </c>
      <c r="AY674" s="242" t="s">
        <v>160</v>
      </c>
    </row>
    <row r="675" s="14" customFormat="1">
      <c r="B675" s="243"/>
      <c r="C675" s="244"/>
      <c r="D675" s="212" t="s">
        <v>168</v>
      </c>
      <c r="E675" s="245" t="s">
        <v>19</v>
      </c>
      <c r="F675" s="246" t="s">
        <v>183</v>
      </c>
      <c r="G675" s="244"/>
      <c r="H675" s="247">
        <v>150.77000000000001</v>
      </c>
      <c r="I675" s="248"/>
      <c r="J675" s="244"/>
      <c r="K675" s="244"/>
      <c r="L675" s="249"/>
      <c r="M675" s="250"/>
      <c r="N675" s="251"/>
      <c r="O675" s="251"/>
      <c r="P675" s="251"/>
      <c r="Q675" s="251"/>
      <c r="R675" s="251"/>
      <c r="S675" s="251"/>
      <c r="T675" s="252"/>
      <c r="AT675" s="253" t="s">
        <v>168</v>
      </c>
      <c r="AU675" s="253" t="s">
        <v>83</v>
      </c>
      <c r="AV675" s="14" t="s">
        <v>166</v>
      </c>
      <c r="AW675" s="14" t="s">
        <v>34</v>
      </c>
      <c r="AX675" s="14" t="s">
        <v>78</v>
      </c>
      <c r="AY675" s="253" t="s">
        <v>160</v>
      </c>
    </row>
    <row r="676" s="1" customFormat="1" ht="22.5" customHeight="1">
      <c r="B676" s="38"/>
      <c r="C676" s="198" t="s">
        <v>1069</v>
      </c>
      <c r="D676" s="198" t="s">
        <v>162</v>
      </c>
      <c r="E676" s="199" t="s">
        <v>1070</v>
      </c>
      <c r="F676" s="200" t="s">
        <v>1071</v>
      </c>
      <c r="G676" s="201" t="s">
        <v>193</v>
      </c>
      <c r="H676" s="202">
        <v>2.2450000000000001</v>
      </c>
      <c r="I676" s="203"/>
      <c r="J676" s="204">
        <f>ROUND(I676*H676,2)</f>
        <v>0</v>
      </c>
      <c r="K676" s="200" t="s">
        <v>165</v>
      </c>
      <c r="L676" s="43"/>
      <c r="M676" s="205" t="s">
        <v>19</v>
      </c>
      <c r="N676" s="206" t="s">
        <v>44</v>
      </c>
      <c r="O676" s="79"/>
      <c r="P676" s="207">
        <f>O676*H676</f>
        <v>0</v>
      </c>
      <c r="Q676" s="207">
        <v>0</v>
      </c>
      <c r="R676" s="207">
        <f>Q676*H676</f>
        <v>0</v>
      </c>
      <c r="S676" s="207">
        <v>0</v>
      </c>
      <c r="T676" s="208">
        <f>S676*H676</f>
        <v>0</v>
      </c>
      <c r="AR676" s="17" t="s">
        <v>247</v>
      </c>
      <c r="AT676" s="17" t="s">
        <v>162</v>
      </c>
      <c r="AU676" s="17" t="s">
        <v>83</v>
      </c>
      <c r="AY676" s="17" t="s">
        <v>160</v>
      </c>
      <c r="BE676" s="209">
        <f>IF(N676="základní",J676,0)</f>
        <v>0</v>
      </c>
      <c r="BF676" s="209">
        <f>IF(N676="snížená",J676,0)</f>
        <v>0</v>
      </c>
      <c r="BG676" s="209">
        <f>IF(N676="zákl. přenesená",J676,0)</f>
        <v>0</v>
      </c>
      <c r="BH676" s="209">
        <f>IF(N676="sníž. přenesená",J676,0)</f>
        <v>0</v>
      </c>
      <c r="BI676" s="209">
        <f>IF(N676="nulová",J676,0)</f>
        <v>0</v>
      </c>
      <c r="BJ676" s="17" t="s">
        <v>78</v>
      </c>
      <c r="BK676" s="209">
        <f>ROUND(I676*H676,2)</f>
        <v>0</v>
      </c>
      <c r="BL676" s="17" t="s">
        <v>247</v>
      </c>
      <c r="BM676" s="17" t="s">
        <v>1072</v>
      </c>
    </row>
    <row r="677" s="1" customFormat="1" ht="22.5" customHeight="1">
      <c r="B677" s="38"/>
      <c r="C677" s="198" t="s">
        <v>1073</v>
      </c>
      <c r="D677" s="198" t="s">
        <v>162</v>
      </c>
      <c r="E677" s="199" t="s">
        <v>1074</v>
      </c>
      <c r="F677" s="200" t="s">
        <v>1075</v>
      </c>
      <c r="G677" s="201" t="s">
        <v>193</v>
      </c>
      <c r="H677" s="202">
        <v>2.2450000000000001</v>
      </c>
      <c r="I677" s="203"/>
      <c r="J677" s="204">
        <f>ROUND(I677*H677,2)</f>
        <v>0</v>
      </c>
      <c r="K677" s="200" t="s">
        <v>165</v>
      </c>
      <c r="L677" s="43"/>
      <c r="M677" s="205" t="s">
        <v>19</v>
      </c>
      <c r="N677" s="206" t="s">
        <v>44</v>
      </c>
      <c r="O677" s="79"/>
      <c r="P677" s="207">
        <f>O677*H677</f>
        <v>0</v>
      </c>
      <c r="Q677" s="207">
        <v>0</v>
      </c>
      <c r="R677" s="207">
        <f>Q677*H677</f>
        <v>0</v>
      </c>
      <c r="S677" s="207">
        <v>0</v>
      </c>
      <c r="T677" s="208">
        <f>S677*H677</f>
        <v>0</v>
      </c>
      <c r="AR677" s="17" t="s">
        <v>247</v>
      </c>
      <c r="AT677" s="17" t="s">
        <v>162</v>
      </c>
      <c r="AU677" s="17" t="s">
        <v>83</v>
      </c>
      <c r="AY677" s="17" t="s">
        <v>160</v>
      </c>
      <c r="BE677" s="209">
        <f>IF(N677="základní",J677,0)</f>
        <v>0</v>
      </c>
      <c r="BF677" s="209">
        <f>IF(N677="snížená",J677,0)</f>
        <v>0</v>
      </c>
      <c r="BG677" s="209">
        <f>IF(N677="zákl. přenesená",J677,0)</f>
        <v>0</v>
      </c>
      <c r="BH677" s="209">
        <f>IF(N677="sníž. přenesená",J677,0)</f>
        <v>0</v>
      </c>
      <c r="BI677" s="209">
        <f>IF(N677="nulová",J677,0)</f>
        <v>0</v>
      </c>
      <c r="BJ677" s="17" t="s">
        <v>78</v>
      </c>
      <c r="BK677" s="209">
        <f>ROUND(I677*H677,2)</f>
        <v>0</v>
      </c>
      <c r="BL677" s="17" t="s">
        <v>247</v>
      </c>
      <c r="BM677" s="17" t="s">
        <v>1076</v>
      </c>
    </row>
    <row r="678" s="10" customFormat="1" ht="22.8" customHeight="1">
      <c r="B678" s="182"/>
      <c r="C678" s="183"/>
      <c r="D678" s="184" t="s">
        <v>72</v>
      </c>
      <c r="E678" s="196" t="s">
        <v>1077</v>
      </c>
      <c r="F678" s="196" t="s">
        <v>1078</v>
      </c>
      <c r="G678" s="183"/>
      <c r="H678" s="183"/>
      <c r="I678" s="186"/>
      <c r="J678" s="197">
        <f>BK678</f>
        <v>0</v>
      </c>
      <c r="K678" s="183"/>
      <c r="L678" s="188"/>
      <c r="M678" s="189"/>
      <c r="N678" s="190"/>
      <c r="O678" s="190"/>
      <c r="P678" s="191">
        <f>SUM(P679:P691)</f>
        <v>0</v>
      </c>
      <c r="Q678" s="190"/>
      <c r="R678" s="191">
        <f>SUM(R679:R691)</f>
        <v>0.0020539999999999998</v>
      </c>
      <c r="S678" s="190"/>
      <c r="T678" s="192">
        <f>SUM(T679:T691)</f>
        <v>0</v>
      </c>
      <c r="AR678" s="193" t="s">
        <v>83</v>
      </c>
      <c r="AT678" s="194" t="s">
        <v>72</v>
      </c>
      <c r="AU678" s="194" t="s">
        <v>78</v>
      </c>
      <c r="AY678" s="193" t="s">
        <v>160</v>
      </c>
      <c r="BK678" s="195">
        <f>SUM(BK679:BK691)</f>
        <v>0</v>
      </c>
    </row>
    <row r="679" s="1" customFormat="1" ht="16.5" customHeight="1">
      <c r="B679" s="38"/>
      <c r="C679" s="198" t="s">
        <v>1079</v>
      </c>
      <c r="D679" s="198" t="s">
        <v>162</v>
      </c>
      <c r="E679" s="199" t="s">
        <v>1080</v>
      </c>
      <c r="F679" s="200" t="s">
        <v>1081</v>
      </c>
      <c r="G679" s="201" t="s">
        <v>93</v>
      </c>
      <c r="H679" s="202">
        <v>3.335</v>
      </c>
      <c r="I679" s="203"/>
      <c r="J679" s="204">
        <f>ROUND(I679*H679,2)</f>
        <v>0</v>
      </c>
      <c r="K679" s="200" t="s">
        <v>165</v>
      </c>
      <c r="L679" s="43"/>
      <c r="M679" s="205" t="s">
        <v>19</v>
      </c>
      <c r="N679" s="206" t="s">
        <v>44</v>
      </c>
      <c r="O679" s="79"/>
      <c r="P679" s="207">
        <f>O679*H679</f>
        <v>0</v>
      </c>
      <c r="Q679" s="207">
        <v>6.0000000000000002E-05</v>
      </c>
      <c r="R679" s="207">
        <f>Q679*H679</f>
        <v>0.00020010000000000001</v>
      </c>
      <c r="S679" s="207">
        <v>0</v>
      </c>
      <c r="T679" s="208">
        <f>S679*H679</f>
        <v>0</v>
      </c>
      <c r="AR679" s="17" t="s">
        <v>247</v>
      </c>
      <c r="AT679" s="17" t="s">
        <v>162</v>
      </c>
      <c r="AU679" s="17" t="s">
        <v>83</v>
      </c>
      <c r="AY679" s="17" t="s">
        <v>160</v>
      </c>
      <c r="BE679" s="209">
        <f>IF(N679="základní",J679,0)</f>
        <v>0</v>
      </c>
      <c r="BF679" s="209">
        <f>IF(N679="snížená",J679,0)</f>
        <v>0</v>
      </c>
      <c r="BG679" s="209">
        <f>IF(N679="zákl. přenesená",J679,0)</f>
        <v>0</v>
      </c>
      <c r="BH679" s="209">
        <f>IF(N679="sníž. přenesená",J679,0)</f>
        <v>0</v>
      </c>
      <c r="BI679" s="209">
        <f>IF(N679="nulová",J679,0)</f>
        <v>0</v>
      </c>
      <c r="BJ679" s="17" t="s">
        <v>78</v>
      </c>
      <c r="BK679" s="209">
        <f>ROUND(I679*H679,2)</f>
        <v>0</v>
      </c>
      <c r="BL679" s="17" t="s">
        <v>247</v>
      </c>
      <c r="BM679" s="17" t="s">
        <v>1082</v>
      </c>
    </row>
    <row r="680" s="12" customFormat="1">
      <c r="B680" s="221"/>
      <c r="C680" s="222"/>
      <c r="D680" s="212" t="s">
        <v>168</v>
      </c>
      <c r="E680" s="223" t="s">
        <v>19</v>
      </c>
      <c r="F680" s="224" t="s">
        <v>1083</v>
      </c>
      <c r="G680" s="222"/>
      <c r="H680" s="225">
        <v>1.5</v>
      </c>
      <c r="I680" s="226"/>
      <c r="J680" s="222"/>
      <c r="K680" s="222"/>
      <c r="L680" s="227"/>
      <c r="M680" s="228"/>
      <c r="N680" s="229"/>
      <c r="O680" s="229"/>
      <c r="P680" s="229"/>
      <c r="Q680" s="229"/>
      <c r="R680" s="229"/>
      <c r="S680" s="229"/>
      <c r="T680" s="230"/>
      <c r="AT680" s="231" t="s">
        <v>168</v>
      </c>
      <c r="AU680" s="231" t="s">
        <v>83</v>
      </c>
      <c r="AV680" s="12" t="s">
        <v>83</v>
      </c>
      <c r="AW680" s="12" t="s">
        <v>34</v>
      </c>
      <c r="AX680" s="12" t="s">
        <v>73</v>
      </c>
      <c r="AY680" s="231" t="s">
        <v>160</v>
      </c>
    </row>
    <row r="681" s="12" customFormat="1">
      <c r="B681" s="221"/>
      <c r="C681" s="222"/>
      <c r="D681" s="212" t="s">
        <v>168</v>
      </c>
      <c r="E681" s="223" t="s">
        <v>19</v>
      </c>
      <c r="F681" s="224" t="s">
        <v>1084</v>
      </c>
      <c r="G681" s="222"/>
      <c r="H681" s="225">
        <v>1.5</v>
      </c>
      <c r="I681" s="226"/>
      <c r="J681" s="222"/>
      <c r="K681" s="222"/>
      <c r="L681" s="227"/>
      <c r="M681" s="228"/>
      <c r="N681" s="229"/>
      <c r="O681" s="229"/>
      <c r="P681" s="229"/>
      <c r="Q681" s="229"/>
      <c r="R681" s="229"/>
      <c r="S681" s="229"/>
      <c r="T681" s="230"/>
      <c r="AT681" s="231" t="s">
        <v>168</v>
      </c>
      <c r="AU681" s="231" t="s">
        <v>83</v>
      </c>
      <c r="AV681" s="12" t="s">
        <v>83</v>
      </c>
      <c r="AW681" s="12" t="s">
        <v>34</v>
      </c>
      <c r="AX681" s="12" t="s">
        <v>73</v>
      </c>
      <c r="AY681" s="231" t="s">
        <v>160</v>
      </c>
    </row>
    <row r="682" s="12" customFormat="1">
      <c r="B682" s="221"/>
      <c r="C682" s="222"/>
      <c r="D682" s="212" t="s">
        <v>168</v>
      </c>
      <c r="E682" s="223" t="s">
        <v>19</v>
      </c>
      <c r="F682" s="224" t="s">
        <v>1085</v>
      </c>
      <c r="G682" s="222"/>
      <c r="H682" s="225">
        <v>0.33500000000000002</v>
      </c>
      <c r="I682" s="226"/>
      <c r="J682" s="222"/>
      <c r="K682" s="222"/>
      <c r="L682" s="227"/>
      <c r="M682" s="228"/>
      <c r="N682" s="229"/>
      <c r="O682" s="229"/>
      <c r="P682" s="229"/>
      <c r="Q682" s="229"/>
      <c r="R682" s="229"/>
      <c r="S682" s="229"/>
      <c r="T682" s="230"/>
      <c r="AT682" s="231" t="s">
        <v>168</v>
      </c>
      <c r="AU682" s="231" t="s">
        <v>83</v>
      </c>
      <c r="AV682" s="12" t="s">
        <v>83</v>
      </c>
      <c r="AW682" s="12" t="s">
        <v>34</v>
      </c>
      <c r="AX682" s="12" t="s">
        <v>73</v>
      </c>
      <c r="AY682" s="231" t="s">
        <v>160</v>
      </c>
    </row>
    <row r="683" s="14" customFormat="1">
      <c r="B683" s="243"/>
      <c r="C683" s="244"/>
      <c r="D683" s="212" t="s">
        <v>168</v>
      </c>
      <c r="E683" s="245" t="s">
        <v>19</v>
      </c>
      <c r="F683" s="246" t="s">
        <v>183</v>
      </c>
      <c r="G683" s="244"/>
      <c r="H683" s="247">
        <v>3.335</v>
      </c>
      <c r="I683" s="248"/>
      <c r="J683" s="244"/>
      <c r="K683" s="244"/>
      <c r="L683" s="249"/>
      <c r="M683" s="250"/>
      <c r="N683" s="251"/>
      <c r="O683" s="251"/>
      <c r="P683" s="251"/>
      <c r="Q683" s="251"/>
      <c r="R683" s="251"/>
      <c r="S683" s="251"/>
      <c r="T683" s="252"/>
      <c r="AT683" s="253" t="s">
        <v>168</v>
      </c>
      <c r="AU683" s="253" t="s">
        <v>83</v>
      </c>
      <c r="AV683" s="14" t="s">
        <v>166</v>
      </c>
      <c r="AW683" s="14" t="s">
        <v>34</v>
      </c>
      <c r="AX683" s="14" t="s">
        <v>78</v>
      </c>
      <c r="AY683" s="253" t="s">
        <v>160</v>
      </c>
    </row>
    <row r="684" s="1" customFormat="1" ht="16.5" customHeight="1">
      <c r="B684" s="38"/>
      <c r="C684" s="198" t="s">
        <v>1086</v>
      </c>
      <c r="D684" s="198" t="s">
        <v>162</v>
      </c>
      <c r="E684" s="199" t="s">
        <v>1087</v>
      </c>
      <c r="F684" s="200" t="s">
        <v>1088</v>
      </c>
      <c r="G684" s="201" t="s">
        <v>93</v>
      </c>
      <c r="H684" s="202">
        <v>6.6699999999999999</v>
      </c>
      <c r="I684" s="203"/>
      <c r="J684" s="204">
        <f>ROUND(I684*H684,2)</f>
        <v>0</v>
      </c>
      <c r="K684" s="200" t="s">
        <v>165</v>
      </c>
      <c r="L684" s="43"/>
      <c r="M684" s="205" t="s">
        <v>19</v>
      </c>
      <c r="N684" s="206" t="s">
        <v>44</v>
      </c>
      <c r="O684" s="79"/>
      <c r="P684" s="207">
        <f>O684*H684</f>
        <v>0</v>
      </c>
      <c r="Q684" s="207">
        <v>0.00017000000000000001</v>
      </c>
      <c r="R684" s="207">
        <f>Q684*H684</f>
        <v>0.0011339</v>
      </c>
      <c r="S684" s="207">
        <v>0</v>
      </c>
      <c r="T684" s="208">
        <f>S684*H684</f>
        <v>0</v>
      </c>
      <c r="AR684" s="17" t="s">
        <v>247</v>
      </c>
      <c r="AT684" s="17" t="s">
        <v>162</v>
      </c>
      <c r="AU684" s="17" t="s">
        <v>83</v>
      </c>
      <c r="AY684" s="17" t="s">
        <v>160</v>
      </c>
      <c r="BE684" s="209">
        <f>IF(N684="základní",J684,0)</f>
        <v>0</v>
      </c>
      <c r="BF684" s="209">
        <f>IF(N684="snížená",J684,0)</f>
        <v>0</v>
      </c>
      <c r="BG684" s="209">
        <f>IF(N684="zákl. přenesená",J684,0)</f>
        <v>0</v>
      </c>
      <c r="BH684" s="209">
        <f>IF(N684="sníž. přenesená",J684,0)</f>
        <v>0</v>
      </c>
      <c r="BI684" s="209">
        <f>IF(N684="nulová",J684,0)</f>
        <v>0</v>
      </c>
      <c r="BJ684" s="17" t="s">
        <v>78</v>
      </c>
      <c r="BK684" s="209">
        <f>ROUND(I684*H684,2)</f>
        <v>0</v>
      </c>
      <c r="BL684" s="17" t="s">
        <v>247</v>
      </c>
      <c r="BM684" s="17" t="s">
        <v>1089</v>
      </c>
    </row>
    <row r="685" s="12" customFormat="1">
      <c r="B685" s="221"/>
      <c r="C685" s="222"/>
      <c r="D685" s="212" t="s">
        <v>168</v>
      </c>
      <c r="E685" s="222"/>
      <c r="F685" s="224" t="s">
        <v>1090</v>
      </c>
      <c r="G685" s="222"/>
      <c r="H685" s="225">
        <v>6.6699999999999999</v>
      </c>
      <c r="I685" s="226"/>
      <c r="J685" s="222"/>
      <c r="K685" s="222"/>
      <c r="L685" s="227"/>
      <c r="M685" s="228"/>
      <c r="N685" s="229"/>
      <c r="O685" s="229"/>
      <c r="P685" s="229"/>
      <c r="Q685" s="229"/>
      <c r="R685" s="229"/>
      <c r="S685" s="229"/>
      <c r="T685" s="230"/>
      <c r="AT685" s="231" t="s">
        <v>168</v>
      </c>
      <c r="AU685" s="231" t="s">
        <v>83</v>
      </c>
      <c r="AV685" s="12" t="s">
        <v>83</v>
      </c>
      <c r="AW685" s="12" t="s">
        <v>4</v>
      </c>
      <c r="AX685" s="12" t="s">
        <v>78</v>
      </c>
      <c r="AY685" s="231" t="s">
        <v>160</v>
      </c>
    </row>
    <row r="686" s="1" customFormat="1" ht="16.5" customHeight="1">
      <c r="B686" s="38"/>
      <c r="C686" s="198" t="s">
        <v>1091</v>
      </c>
      <c r="D686" s="198" t="s">
        <v>162</v>
      </c>
      <c r="E686" s="199" t="s">
        <v>1092</v>
      </c>
      <c r="F686" s="200" t="s">
        <v>1093</v>
      </c>
      <c r="G686" s="201" t="s">
        <v>93</v>
      </c>
      <c r="H686" s="202">
        <v>6</v>
      </c>
      <c r="I686" s="203"/>
      <c r="J686" s="204">
        <f>ROUND(I686*H686,2)</f>
        <v>0</v>
      </c>
      <c r="K686" s="200" t="s">
        <v>165</v>
      </c>
      <c r="L686" s="43"/>
      <c r="M686" s="205" t="s">
        <v>19</v>
      </c>
      <c r="N686" s="206" t="s">
        <v>44</v>
      </c>
      <c r="O686" s="79"/>
      <c r="P686" s="207">
        <f>O686*H686</f>
        <v>0</v>
      </c>
      <c r="Q686" s="207">
        <v>0.00012</v>
      </c>
      <c r="R686" s="207">
        <f>Q686*H686</f>
        <v>0.00072000000000000005</v>
      </c>
      <c r="S686" s="207">
        <v>0</v>
      </c>
      <c r="T686" s="208">
        <f>S686*H686</f>
        <v>0</v>
      </c>
      <c r="AR686" s="17" t="s">
        <v>247</v>
      </c>
      <c r="AT686" s="17" t="s">
        <v>162</v>
      </c>
      <c r="AU686" s="17" t="s">
        <v>83</v>
      </c>
      <c r="AY686" s="17" t="s">
        <v>160</v>
      </c>
      <c r="BE686" s="209">
        <f>IF(N686="základní",J686,0)</f>
        <v>0</v>
      </c>
      <c r="BF686" s="209">
        <f>IF(N686="snížená",J686,0)</f>
        <v>0</v>
      </c>
      <c r="BG686" s="209">
        <f>IF(N686="zákl. přenesená",J686,0)</f>
        <v>0</v>
      </c>
      <c r="BH686" s="209">
        <f>IF(N686="sníž. přenesená",J686,0)</f>
        <v>0</v>
      </c>
      <c r="BI686" s="209">
        <f>IF(N686="nulová",J686,0)</f>
        <v>0</v>
      </c>
      <c r="BJ686" s="17" t="s">
        <v>78</v>
      </c>
      <c r="BK686" s="209">
        <f>ROUND(I686*H686,2)</f>
        <v>0</v>
      </c>
      <c r="BL686" s="17" t="s">
        <v>247</v>
      </c>
      <c r="BM686" s="17" t="s">
        <v>1094</v>
      </c>
    </row>
    <row r="687" s="1" customFormat="1">
      <c r="B687" s="38"/>
      <c r="C687" s="39"/>
      <c r="D687" s="212" t="s">
        <v>345</v>
      </c>
      <c r="E687" s="39"/>
      <c r="F687" s="264" t="s">
        <v>1095</v>
      </c>
      <c r="G687" s="39"/>
      <c r="H687" s="39"/>
      <c r="I687" s="125"/>
      <c r="J687" s="39"/>
      <c r="K687" s="39"/>
      <c r="L687" s="43"/>
      <c r="M687" s="265"/>
      <c r="N687" s="79"/>
      <c r="O687" s="79"/>
      <c r="P687" s="79"/>
      <c r="Q687" s="79"/>
      <c r="R687" s="79"/>
      <c r="S687" s="79"/>
      <c r="T687" s="80"/>
      <c r="AT687" s="17" t="s">
        <v>345</v>
      </c>
      <c r="AU687" s="17" t="s">
        <v>83</v>
      </c>
    </row>
    <row r="688" s="12" customFormat="1">
      <c r="B688" s="221"/>
      <c r="C688" s="222"/>
      <c r="D688" s="212" t="s">
        <v>168</v>
      </c>
      <c r="E688" s="223" t="s">
        <v>19</v>
      </c>
      <c r="F688" s="224" t="s">
        <v>1083</v>
      </c>
      <c r="G688" s="222"/>
      <c r="H688" s="225">
        <v>1.5</v>
      </c>
      <c r="I688" s="226"/>
      <c r="J688" s="222"/>
      <c r="K688" s="222"/>
      <c r="L688" s="227"/>
      <c r="M688" s="228"/>
      <c r="N688" s="229"/>
      <c r="O688" s="229"/>
      <c r="P688" s="229"/>
      <c r="Q688" s="229"/>
      <c r="R688" s="229"/>
      <c r="S688" s="229"/>
      <c r="T688" s="230"/>
      <c r="AT688" s="231" t="s">
        <v>168</v>
      </c>
      <c r="AU688" s="231" t="s">
        <v>83</v>
      </c>
      <c r="AV688" s="12" t="s">
        <v>83</v>
      </c>
      <c r="AW688" s="12" t="s">
        <v>34</v>
      </c>
      <c r="AX688" s="12" t="s">
        <v>73</v>
      </c>
      <c r="AY688" s="231" t="s">
        <v>160</v>
      </c>
    </row>
    <row r="689" s="12" customFormat="1">
      <c r="B689" s="221"/>
      <c r="C689" s="222"/>
      <c r="D689" s="212" t="s">
        <v>168</v>
      </c>
      <c r="E689" s="223" t="s">
        <v>19</v>
      </c>
      <c r="F689" s="224" t="s">
        <v>1084</v>
      </c>
      <c r="G689" s="222"/>
      <c r="H689" s="225">
        <v>1.5</v>
      </c>
      <c r="I689" s="226"/>
      <c r="J689" s="222"/>
      <c r="K689" s="222"/>
      <c r="L689" s="227"/>
      <c r="M689" s="228"/>
      <c r="N689" s="229"/>
      <c r="O689" s="229"/>
      <c r="P689" s="229"/>
      <c r="Q689" s="229"/>
      <c r="R689" s="229"/>
      <c r="S689" s="229"/>
      <c r="T689" s="230"/>
      <c r="AT689" s="231" t="s">
        <v>168</v>
      </c>
      <c r="AU689" s="231" t="s">
        <v>83</v>
      </c>
      <c r="AV689" s="12" t="s">
        <v>83</v>
      </c>
      <c r="AW689" s="12" t="s">
        <v>34</v>
      </c>
      <c r="AX689" s="12" t="s">
        <v>73</v>
      </c>
      <c r="AY689" s="231" t="s">
        <v>160</v>
      </c>
    </row>
    <row r="690" s="14" customFormat="1">
      <c r="B690" s="243"/>
      <c r="C690" s="244"/>
      <c r="D690" s="212" t="s">
        <v>168</v>
      </c>
      <c r="E690" s="245" t="s">
        <v>19</v>
      </c>
      <c r="F690" s="246" t="s">
        <v>183</v>
      </c>
      <c r="G690" s="244"/>
      <c r="H690" s="247">
        <v>3</v>
      </c>
      <c r="I690" s="248"/>
      <c r="J690" s="244"/>
      <c r="K690" s="244"/>
      <c r="L690" s="249"/>
      <c r="M690" s="250"/>
      <c r="N690" s="251"/>
      <c r="O690" s="251"/>
      <c r="P690" s="251"/>
      <c r="Q690" s="251"/>
      <c r="R690" s="251"/>
      <c r="S690" s="251"/>
      <c r="T690" s="252"/>
      <c r="AT690" s="253" t="s">
        <v>168</v>
      </c>
      <c r="AU690" s="253" t="s">
        <v>83</v>
      </c>
      <c r="AV690" s="14" t="s">
        <v>166</v>
      </c>
      <c r="AW690" s="14" t="s">
        <v>34</v>
      </c>
      <c r="AX690" s="14" t="s">
        <v>78</v>
      </c>
      <c r="AY690" s="253" t="s">
        <v>160</v>
      </c>
    </row>
    <row r="691" s="12" customFormat="1">
      <c r="B691" s="221"/>
      <c r="C691" s="222"/>
      <c r="D691" s="212" t="s">
        <v>168</v>
      </c>
      <c r="E691" s="222"/>
      <c r="F691" s="224" t="s">
        <v>1096</v>
      </c>
      <c r="G691" s="222"/>
      <c r="H691" s="225">
        <v>6</v>
      </c>
      <c r="I691" s="226"/>
      <c r="J691" s="222"/>
      <c r="K691" s="222"/>
      <c r="L691" s="227"/>
      <c r="M691" s="228"/>
      <c r="N691" s="229"/>
      <c r="O691" s="229"/>
      <c r="P691" s="229"/>
      <c r="Q691" s="229"/>
      <c r="R691" s="229"/>
      <c r="S691" s="229"/>
      <c r="T691" s="230"/>
      <c r="AT691" s="231" t="s">
        <v>168</v>
      </c>
      <c r="AU691" s="231" t="s">
        <v>83</v>
      </c>
      <c r="AV691" s="12" t="s">
        <v>83</v>
      </c>
      <c r="AW691" s="12" t="s">
        <v>4</v>
      </c>
      <c r="AX691" s="12" t="s">
        <v>78</v>
      </c>
      <c r="AY691" s="231" t="s">
        <v>160</v>
      </c>
    </row>
    <row r="692" s="10" customFormat="1" ht="22.8" customHeight="1">
      <c r="B692" s="182"/>
      <c r="C692" s="183"/>
      <c r="D692" s="184" t="s">
        <v>72</v>
      </c>
      <c r="E692" s="196" t="s">
        <v>1097</v>
      </c>
      <c r="F692" s="196" t="s">
        <v>1098</v>
      </c>
      <c r="G692" s="183"/>
      <c r="H692" s="183"/>
      <c r="I692" s="186"/>
      <c r="J692" s="197">
        <f>BK692</f>
        <v>0</v>
      </c>
      <c r="K692" s="183"/>
      <c r="L692" s="188"/>
      <c r="M692" s="189"/>
      <c r="N692" s="190"/>
      <c r="O692" s="190"/>
      <c r="P692" s="191">
        <f>SUM(P693:P721)</f>
        <v>0</v>
      </c>
      <c r="Q692" s="190"/>
      <c r="R692" s="191">
        <f>SUM(R693:R721)</f>
        <v>0.14941049000000001</v>
      </c>
      <c r="S692" s="190"/>
      <c r="T692" s="192">
        <f>SUM(T693:T721)</f>
        <v>0.027089659999999998</v>
      </c>
      <c r="AR692" s="193" t="s">
        <v>83</v>
      </c>
      <c r="AT692" s="194" t="s">
        <v>72</v>
      </c>
      <c r="AU692" s="194" t="s">
        <v>78</v>
      </c>
      <c r="AY692" s="193" t="s">
        <v>160</v>
      </c>
      <c r="BK692" s="195">
        <f>SUM(BK693:BK721)</f>
        <v>0</v>
      </c>
    </row>
    <row r="693" s="1" customFormat="1" ht="16.5" customHeight="1">
      <c r="B693" s="38"/>
      <c r="C693" s="198" t="s">
        <v>1099</v>
      </c>
      <c r="D693" s="198" t="s">
        <v>162</v>
      </c>
      <c r="E693" s="199" t="s">
        <v>1100</v>
      </c>
      <c r="F693" s="200" t="s">
        <v>1101</v>
      </c>
      <c r="G693" s="201" t="s">
        <v>93</v>
      </c>
      <c r="H693" s="202">
        <v>87.385999999999996</v>
      </c>
      <c r="I693" s="203"/>
      <c r="J693" s="204">
        <f>ROUND(I693*H693,2)</f>
        <v>0</v>
      </c>
      <c r="K693" s="200" t="s">
        <v>165</v>
      </c>
      <c r="L693" s="43"/>
      <c r="M693" s="205" t="s">
        <v>19</v>
      </c>
      <c r="N693" s="206" t="s">
        <v>44</v>
      </c>
      <c r="O693" s="79"/>
      <c r="P693" s="207">
        <f>O693*H693</f>
        <v>0</v>
      </c>
      <c r="Q693" s="207">
        <v>0.001</v>
      </c>
      <c r="R693" s="207">
        <f>Q693*H693</f>
        <v>0.087385999999999991</v>
      </c>
      <c r="S693" s="207">
        <v>0.00031</v>
      </c>
      <c r="T693" s="208">
        <f>S693*H693</f>
        <v>0.027089659999999998</v>
      </c>
      <c r="AR693" s="17" t="s">
        <v>247</v>
      </c>
      <c r="AT693" s="17" t="s">
        <v>162</v>
      </c>
      <c r="AU693" s="17" t="s">
        <v>83</v>
      </c>
      <c r="AY693" s="17" t="s">
        <v>160</v>
      </c>
      <c r="BE693" s="209">
        <f>IF(N693="základní",J693,0)</f>
        <v>0</v>
      </c>
      <c r="BF693" s="209">
        <f>IF(N693="snížená",J693,0)</f>
        <v>0</v>
      </c>
      <c r="BG693" s="209">
        <f>IF(N693="zákl. přenesená",J693,0)</f>
        <v>0</v>
      </c>
      <c r="BH693" s="209">
        <f>IF(N693="sníž. přenesená",J693,0)</f>
        <v>0</v>
      </c>
      <c r="BI693" s="209">
        <f>IF(N693="nulová",J693,0)</f>
        <v>0</v>
      </c>
      <c r="BJ693" s="17" t="s">
        <v>78</v>
      </c>
      <c r="BK693" s="209">
        <f>ROUND(I693*H693,2)</f>
        <v>0</v>
      </c>
      <c r="BL693" s="17" t="s">
        <v>247</v>
      </c>
      <c r="BM693" s="17" t="s">
        <v>1102</v>
      </c>
    </row>
    <row r="694" s="11" customFormat="1">
      <c r="B694" s="210"/>
      <c r="C694" s="211"/>
      <c r="D694" s="212" t="s">
        <v>168</v>
      </c>
      <c r="E694" s="213" t="s">
        <v>19</v>
      </c>
      <c r="F694" s="214" t="s">
        <v>575</v>
      </c>
      <c r="G694" s="211"/>
      <c r="H694" s="213" t="s">
        <v>19</v>
      </c>
      <c r="I694" s="215"/>
      <c r="J694" s="211"/>
      <c r="K694" s="211"/>
      <c r="L694" s="216"/>
      <c r="M694" s="217"/>
      <c r="N694" s="218"/>
      <c r="O694" s="218"/>
      <c r="P694" s="218"/>
      <c r="Q694" s="218"/>
      <c r="R694" s="218"/>
      <c r="S694" s="218"/>
      <c r="T694" s="219"/>
      <c r="AT694" s="220" t="s">
        <v>168</v>
      </c>
      <c r="AU694" s="220" t="s">
        <v>83</v>
      </c>
      <c r="AV694" s="11" t="s">
        <v>78</v>
      </c>
      <c r="AW694" s="11" t="s">
        <v>34</v>
      </c>
      <c r="AX694" s="11" t="s">
        <v>73</v>
      </c>
      <c r="AY694" s="220" t="s">
        <v>160</v>
      </c>
    </row>
    <row r="695" s="12" customFormat="1">
      <c r="B695" s="221"/>
      <c r="C695" s="222"/>
      <c r="D695" s="212" t="s">
        <v>168</v>
      </c>
      <c r="E695" s="223" t="s">
        <v>19</v>
      </c>
      <c r="F695" s="224" t="s">
        <v>1103</v>
      </c>
      <c r="G695" s="222"/>
      <c r="H695" s="225">
        <v>86.867999999999995</v>
      </c>
      <c r="I695" s="226"/>
      <c r="J695" s="222"/>
      <c r="K695" s="222"/>
      <c r="L695" s="227"/>
      <c r="M695" s="228"/>
      <c r="N695" s="229"/>
      <c r="O695" s="229"/>
      <c r="P695" s="229"/>
      <c r="Q695" s="229"/>
      <c r="R695" s="229"/>
      <c r="S695" s="229"/>
      <c r="T695" s="230"/>
      <c r="AT695" s="231" t="s">
        <v>168</v>
      </c>
      <c r="AU695" s="231" t="s">
        <v>83</v>
      </c>
      <c r="AV695" s="12" t="s">
        <v>83</v>
      </c>
      <c r="AW695" s="12" t="s">
        <v>34</v>
      </c>
      <c r="AX695" s="12" t="s">
        <v>73</v>
      </c>
      <c r="AY695" s="231" t="s">
        <v>160</v>
      </c>
    </row>
    <row r="696" s="12" customFormat="1">
      <c r="B696" s="221"/>
      <c r="C696" s="222"/>
      <c r="D696" s="212" t="s">
        <v>168</v>
      </c>
      <c r="E696" s="223" t="s">
        <v>19</v>
      </c>
      <c r="F696" s="224" t="s">
        <v>1104</v>
      </c>
      <c r="G696" s="222"/>
      <c r="H696" s="225">
        <v>1.0680000000000001</v>
      </c>
      <c r="I696" s="226"/>
      <c r="J696" s="222"/>
      <c r="K696" s="222"/>
      <c r="L696" s="227"/>
      <c r="M696" s="228"/>
      <c r="N696" s="229"/>
      <c r="O696" s="229"/>
      <c r="P696" s="229"/>
      <c r="Q696" s="229"/>
      <c r="R696" s="229"/>
      <c r="S696" s="229"/>
      <c r="T696" s="230"/>
      <c r="AT696" s="231" t="s">
        <v>168</v>
      </c>
      <c r="AU696" s="231" t="s">
        <v>83</v>
      </c>
      <c r="AV696" s="12" t="s">
        <v>83</v>
      </c>
      <c r="AW696" s="12" t="s">
        <v>34</v>
      </c>
      <c r="AX696" s="12" t="s">
        <v>73</v>
      </c>
      <c r="AY696" s="231" t="s">
        <v>160</v>
      </c>
    </row>
    <row r="697" s="12" customFormat="1">
      <c r="B697" s="221"/>
      <c r="C697" s="222"/>
      <c r="D697" s="212" t="s">
        <v>168</v>
      </c>
      <c r="E697" s="223" t="s">
        <v>19</v>
      </c>
      <c r="F697" s="224" t="s">
        <v>1105</v>
      </c>
      <c r="G697" s="222"/>
      <c r="H697" s="225">
        <v>-4.3360000000000003</v>
      </c>
      <c r="I697" s="226"/>
      <c r="J697" s="222"/>
      <c r="K697" s="222"/>
      <c r="L697" s="227"/>
      <c r="M697" s="228"/>
      <c r="N697" s="229"/>
      <c r="O697" s="229"/>
      <c r="P697" s="229"/>
      <c r="Q697" s="229"/>
      <c r="R697" s="229"/>
      <c r="S697" s="229"/>
      <c r="T697" s="230"/>
      <c r="AT697" s="231" t="s">
        <v>168</v>
      </c>
      <c r="AU697" s="231" t="s">
        <v>83</v>
      </c>
      <c r="AV697" s="12" t="s">
        <v>83</v>
      </c>
      <c r="AW697" s="12" t="s">
        <v>34</v>
      </c>
      <c r="AX697" s="12" t="s">
        <v>73</v>
      </c>
      <c r="AY697" s="231" t="s">
        <v>160</v>
      </c>
    </row>
    <row r="698" s="12" customFormat="1">
      <c r="B698" s="221"/>
      <c r="C698" s="222"/>
      <c r="D698" s="212" t="s">
        <v>168</v>
      </c>
      <c r="E698" s="223" t="s">
        <v>19</v>
      </c>
      <c r="F698" s="224" t="s">
        <v>1106</v>
      </c>
      <c r="G698" s="222"/>
      <c r="H698" s="225">
        <v>-19.68</v>
      </c>
      <c r="I698" s="226"/>
      <c r="J698" s="222"/>
      <c r="K698" s="222"/>
      <c r="L698" s="227"/>
      <c r="M698" s="228"/>
      <c r="N698" s="229"/>
      <c r="O698" s="229"/>
      <c r="P698" s="229"/>
      <c r="Q698" s="229"/>
      <c r="R698" s="229"/>
      <c r="S698" s="229"/>
      <c r="T698" s="230"/>
      <c r="AT698" s="231" t="s">
        <v>168</v>
      </c>
      <c r="AU698" s="231" t="s">
        <v>83</v>
      </c>
      <c r="AV698" s="12" t="s">
        <v>83</v>
      </c>
      <c r="AW698" s="12" t="s">
        <v>34</v>
      </c>
      <c r="AX698" s="12" t="s">
        <v>73</v>
      </c>
      <c r="AY698" s="231" t="s">
        <v>160</v>
      </c>
    </row>
    <row r="699" s="13" customFormat="1">
      <c r="B699" s="232"/>
      <c r="C699" s="233"/>
      <c r="D699" s="212" t="s">
        <v>168</v>
      </c>
      <c r="E699" s="234" t="s">
        <v>19</v>
      </c>
      <c r="F699" s="235" t="s">
        <v>171</v>
      </c>
      <c r="G699" s="233"/>
      <c r="H699" s="236">
        <v>63.920000000000002</v>
      </c>
      <c r="I699" s="237"/>
      <c r="J699" s="233"/>
      <c r="K699" s="233"/>
      <c r="L699" s="238"/>
      <c r="M699" s="239"/>
      <c r="N699" s="240"/>
      <c r="O699" s="240"/>
      <c r="P699" s="240"/>
      <c r="Q699" s="240"/>
      <c r="R699" s="240"/>
      <c r="S699" s="240"/>
      <c r="T699" s="241"/>
      <c r="AT699" s="242" t="s">
        <v>168</v>
      </c>
      <c r="AU699" s="242" t="s">
        <v>83</v>
      </c>
      <c r="AV699" s="13" t="s">
        <v>172</v>
      </c>
      <c r="AW699" s="13" t="s">
        <v>34</v>
      </c>
      <c r="AX699" s="13" t="s">
        <v>73</v>
      </c>
      <c r="AY699" s="242" t="s">
        <v>160</v>
      </c>
    </row>
    <row r="700" s="11" customFormat="1">
      <c r="B700" s="210"/>
      <c r="C700" s="211"/>
      <c r="D700" s="212" t="s">
        <v>168</v>
      </c>
      <c r="E700" s="213" t="s">
        <v>19</v>
      </c>
      <c r="F700" s="214" t="s">
        <v>577</v>
      </c>
      <c r="G700" s="211"/>
      <c r="H700" s="213" t="s">
        <v>19</v>
      </c>
      <c r="I700" s="215"/>
      <c r="J700" s="211"/>
      <c r="K700" s="211"/>
      <c r="L700" s="216"/>
      <c r="M700" s="217"/>
      <c r="N700" s="218"/>
      <c r="O700" s="218"/>
      <c r="P700" s="218"/>
      <c r="Q700" s="218"/>
      <c r="R700" s="218"/>
      <c r="S700" s="218"/>
      <c r="T700" s="219"/>
      <c r="AT700" s="220" t="s">
        <v>168</v>
      </c>
      <c r="AU700" s="220" t="s">
        <v>83</v>
      </c>
      <c r="AV700" s="11" t="s">
        <v>78</v>
      </c>
      <c r="AW700" s="11" t="s">
        <v>34</v>
      </c>
      <c r="AX700" s="11" t="s">
        <v>73</v>
      </c>
      <c r="AY700" s="220" t="s">
        <v>160</v>
      </c>
    </row>
    <row r="701" s="12" customFormat="1">
      <c r="B701" s="221"/>
      <c r="C701" s="222"/>
      <c r="D701" s="212" t="s">
        <v>168</v>
      </c>
      <c r="E701" s="223" t="s">
        <v>19</v>
      </c>
      <c r="F701" s="224" t="s">
        <v>1107</v>
      </c>
      <c r="G701" s="222"/>
      <c r="H701" s="225">
        <v>3.7469999999999999</v>
      </c>
      <c r="I701" s="226"/>
      <c r="J701" s="222"/>
      <c r="K701" s="222"/>
      <c r="L701" s="227"/>
      <c r="M701" s="228"/>
      <c r="N701" s="229"/>
      <c r="O701" s="229"/>
      <c r="P701" s="229"/>
      <c r="Q701" s="229"/>
      <c r="R701" s="229"/>
      <c r="S701" s="229"/>
      <c r="T701" s="230"/>
      <c r="AT701" s="231" t="s">
        <v>168</v>
      </c>
      <c r="AU701" s="231" t="s">
        <v>83</v>
      </c>
      <c r="AV701" s="12" t="s">
        <v>83</v>
      </c>
      <c r="AW701" s="12" t="s">
        <v>34</v>
      </c>
      <c r="AX701" s="12" t="s">
        <v>73</v>
      </c>
      <c r="AY701" s="231" t="s">
        <v>160</v>
      </c>
    </row>
    <row r="702" s="12" customFormat="1">
      <c r="B702" s="221"/>
      <c r="C702" s="222"/>
      <c r="D702" s="212" t="s">
        <v>168</v>
      </c>
      <c r="E702" s="223" t="s">
        <v>19</v>
      </c>
      <c r="F702" s="224" t="s">
        <v>1108</v>
      </c>
      <c r="G702" s="222"/>
      <c r="H702" s="225">
        <v>15.079000000000001</v>
      </c>
      <c r="I702" s="226"/>
      <c r="J702" s="222"/>
      <c r="K702" s="222"/>
      <c r="L702" s="227"/>
      <c r="M702" s="228"/>
      <c r="N702" s="229"/>
      <c r="O702" s="229"/>
      <c r="P702" s="229"/>
      <c r="Q702" s="229"/>
      <c r="R702" s="229"/>
      <c r="S702" s="229"/>
      <c r="T702" s="230"/>
      <c r="AT702" s="231" t="s">
        <v>168</v>
      </c>
      <c r="AU702" s="231" t="s">
        <v>83</v>
      </c>
      <c r="AV702" s="12" t="s">
        <v>83</v>
      </c>
      <c r="AW702" s="12" t="s">
        <v>34</v>
      </c>
      <c r="AX702" s="12" t="s">
        <v>73</v>
      </c>
      <c r="AY702" s="231" t="s">
        <v>160</v>
      </c>
    </row>
    <row r="703" s="12" customFormat="1">
      <c r="B703" s="221"/>
      <c r="C703" s="222"/>
      <c r="D703" s="212" t="s">
        <v>168</v>
      </c>
      <c r="E703" s="223" t="s">
        <v>19</v>
      </c>
      <c r="F703" s="224" t="s">
        <v>1109</v>
      </c>
      <c r="G703" s="222"/>
      <c r="H703" s="225">
        <v>4.6399999999999997</v>
      </c>
      <c r="I703" s="226"/>
      <c r="J703" s="222"/>
      <c r="K703" s="222"/>
      <c r="L703" s="227"/>
      <c r="M703" s="228"/>
      <c r="N703" s="229"/>
      <c r="O703" s="229"/>
      <c r="P703" s="229"/>
      <c r="Q703" s="229"/>
      <c r="R703" s="229"/>
      <c r="S703" s="229"/>
      <c r="T703" s="230"/>
      <c r="AT703" s="231" t="s">
        <v>168</v>
      </c>
      <c r="AU703" s="231" t="s">
        <v>83</v>
      </c>
      <c r="AV703" s="12" t="s">
        <v>83</v>
      </c>
      <c r="AW703" s="12" t="s">
        <v>34</v>
      </c>
      <c r="AX703" s="12" t="s">
        <v>73</v>
      </c>
      <c r="AY703" s="231" t="s">
        <v>160</v>
      </c>
    </row>
    <row r="704" s="13" customFormat="1">
      <c r="B704" s="232"/>
      <c r="C704" s="233"/>
      <c r="D704" s="212" t="s">
        <v>168</v>
      </c>
      <c r="E704" s="234" t="s">
        <v>19</v>
      </c>
      <c r="F704" s="235" t="s">
        <v>171</v>
      </c>
      <c r="G704" s="233"/>
      <c r="H704" s="236">
        <v>23.466000000000001</v>
      </c>
      <c r="I704" s="237"/>
      <c r="J704" s="233"/>
      <c r="K704" s="233"/>
      <c r="L704" s="238"/>
      <c r="M704" s="239"/>
      <c r="N704" s="240"/>
      <c r="O704" s="240"/>
      <c r="P704" s="240"/>
      <c r="Q704" s="240"/>
      <c r="R704" s="240"/>
      <c r="S704" s="240"/>
      <c r="T704" s="241"/>
      <c r="AT704" s="242" t="s">
        <v>168</v>
      </c>
      <c r="AU704" s="242" t="s">
        <v>83</v>
      </c>
      <c r="AV704" s="13" t="s">
        <v>172</v>
      </c>
      <c r="AW704" s="13" t="s">
        <v>34</v>
      </c>
      <c r="AX704" s="13" t="s">
        <v>73</v>
      </c>
      <c r="AY704" s="242" t="s">
        <v>160</v>
      </c>
    </row>
    <row r="705" s="14" customFormat="1">
      <c r="B705" s="243"/>
      <c r="C705" s="244"/>
      <c r="D705" s="212" t="s">
        <v>168</v>
      </c>
      <c r="E705" s="245" t="s">
        <v>19</v>
      </c>
      <c r="F705" s="246" t="s">
        <v>183</v>
      </c>
      <c r="G705" s="244"/>
      <c r="H705" s="247">
        <v>87.385999999999996</v>
      </c>
      <c r="I705" s="248"/>
      <c r="J705" s="244"/>
      <c r="K705" s="244"/>
      <c r="L705" s="249"/>
      <c r="M705" s="250"/>
      <c r="N705" s="251"/>
      <c r="O705" s="251"/>
      <c r="P705" s="251"/>
      <c r="Q705" s="251"/>
      <c r="R705" s="251"/>
      <c r="S705" s="251"/>
      <c r="T705" s="252"/>
      <c r="AT705" s="253" t="s">
        <v>168</v>
      </c>
      <c r="AU705" s="253" t="s">
        <v>83</v>
      </c>
      <c r="AV705" s="14" t="s">
        <v>166</v>
      </c>
      <c r="AW705" s="14" t="s">
        <v>34</v>
      </c>
      <c r="AX705" s="14" t="s">
        <v>78</v>
      </c>
      <c r="AY705" s="253" t="s">
        <v>160</v>
      </c>
    </row>
    <row r="706" s="1" customFormat="1" ht="22.5" customHeight="1">
      <c r="B706" s="38"/>
      <c r="C706" s="198" t="s">
        <v>1110</v>
      </c>
      <c r="D706" s="198" t="s">
        <v>162</v>
      </c>
      <c r="E706" s="199" t="s">
        <v>1111</v>
      </c>
      <c r="F706" s="200" t="s">
        <v>1112</v>
      </c>
      <c r="G706" s="201" t="s">
        <v>284</v>
      </c>
      <c r="H706" s="202">
        <v>50</v>
      </c>
      <c r="I706" s="203"/>
      <c r="J706" s="204">
        <f>ROUND(I706*H706,2)</f>
        <v>0</v>
      </c>
      <c r="K706" s="200" t="s">
        <v>165</v>
      </c>
      <c r="L706" s="43"/>
      <c r="M706" s="205" t="s">
        <v>19</v>
      </c>
      <c r="N706" s="206" t="s">
        <v>44</v>
      </c>
      <c r="O706" s="79"/>
      <c r="P706" s="207">
        <f>O706*H706</f>
        <v>0</v>
      </c>
      <c r="Q706" s="207">
        <v>0</v>
      </c>
      <c r="R706" s="207">
        <f>Q706*H706</f>
        <v>0</v>
      </c>
      <c r="S706" s="207">
        <v>0</v>
      </c>
      <c r="T706" s="208">
        <f>S706*H706</f>
        <v>0</v>
      </c>
      <c r="AR706" s="17" t="s">
        <v>247</v>
      </c>
      <c r="AT706" s="17" t="s">
        <v>162</v>
      </c>
      <c r="AU706" s="17" t="s">
        <v>83</v>
      </c>
      <c r="AY706" s="17" t="s">
        <v>160</v>
      </c>
      <c r="BE706" s="209">
        <f>IF(N706="základní",J706,0)</f>
        <v>0</v>
      </c>
      <c r="BF706" s="209">
        <f>IF(N706="snížená",J706,0)</f>
        <v>0</v>
      </c>
      <c r="BG706" s="209">
        <f>IF(N706="zákl. přenesená",J706,0)</f>
        <v>0</v>
      </c>
      <c r="BH706" s="209">
        <f>IF(N706="sníž. přenesená",J706,0)</f>
        <v>0</v>
      </c>
      <c r="BI706" s="209">
        <f>IF(N706="nulová",J706,0)</f>
        <v>0</v>
      </c>
      <c r="BJ706" s="17" t="s">
        <v>78</v>
      </c>
      <c r="BK706" s="209">
        <f>ROUND(I706*H706,2)</f>
        <v>0</v>
      </c>
      <c r="BL706" s="17" t="s">
        <v>247</v>
      </c>
      <c r="BM706" s="17" t="s">
        <v>1113</v>
      </c>
    </row>
    <row r="707" s="11" customFormat="1">
      <c r="B707" s="210"/>
      <c r="C707" s="211"/>
      <c r="D707" s="212" t="s">
        <v>168</v>
      </c>
      <c r="E707" s="213" t="s">
        <v>19</v>
      </c>
      <c r="F707" s="214" t="s">
        <v>1114</v>
      </c>
      <c r="G707" s="211"/>
      <c r="H707" s="213" t="s">
        <v>19</v>
      </c>
      <c r="I707" s="215"/>
      <c r="J707" s="211"/>
      <c r="K707" s="211"/>
      <c r="L707" s="216"/>
      <c r="M707" s="217"/>
      <c r="N707" s="218"/>
      <c r="O707" s="218"/>
      <c r="P707" s="218"/>
      <c r="Q707" s="218"/>
      <c r="R707" s="218"/>
      <c r="S707" s="218"/>
      <c r="T707" s="219"/>
      <c r="AT707" s="220" t="s">
        <v>168</v>
      </c>
      <c r="AU707" s="220" t="s">
        <v>83</v>
      </c>
      <c r="AV707" s="11" t="s">
        <v>78</v>
      </c>
      <c r="AW707" s="11" t="s">
        <v>34</v>
      </c>
      <c r="AX707" s="11" t="s">
        <v>73</v>
      </c>
      <c r="AY707" s="220" t="s">
        <v>160</v>
      </c>
    </row>
    <row r="708" s="12" customFormat="1">
      <c r="B708" s="221"/>
      <c r="C708" s="222"/>
      <c r="D708" s="212" t="s">
        <v>168</v>
      </c>
      <c r="E708" s="223" t="s">
        <v>19</v>
      </c>
      <c r="F708" s="224" t="s">
        <v>1115</v>
      </c>
      <c r="G708" s="222"/>
      <c r="H708" s="225">
        <v>25</v>
      </c>
      <c r="I708" s="226"/>
      <c r="J708" s="222"/>
      <c r="K708" s="222"/>
      <c r="L708" s="227"/>
      <c r="M708" s="228"/>
      <c r="N708" s="229"/>
      <c r="O708" s="229"/>
      <c r="P708" s="229"/>
      <c r="Q708" s="229"/>
      <c r="R708" s="229"/>
      <c r="S708" s="229"/>
      <c r="T708" s="230"/>
      <c r="AT708" s="231" t="s">
        <v>168</v>
      </c>
      <c r="AU708" s="231" t="s">
        <v>83</v>
      </c>
      <c r="AV708" s="12" t="s">
        <v>83</v>
      </c>
      <c r="AW708" s="12" t="s">
        <v>34</v>
      </c>
      <c r="AX708" s="12" t="s">
        <v>73</v>
      </c>
      <c r="AY708" s="231" t="s">
        <v>160</v>
      </c>
    </row>
    <row r="709" s="12" customFormat="1">
      <c r="B709" s="221"/>
      <c r="C709" s="222"/>
      <c r="D709" s="212" t="s">
        <v>168</v>
      </c>
      <c r="E709" s="223" t="s">
        <v>19</v>
      </c>
      <c r="F709" s="224" t="s">
        <v>1116</v>
      </c>
      <c r="G709" s="222"/>
      <c r="H709" s="225">
        <v>25</v>
      </c>
      <c r="I709" s="226"/>
      <c r="J709" s="222"/>
      <c r="K709" s="222"/>
      <c r="L709" s="227"/>
      <c r="M709" s="228"/>
      <c r="N709" s="229"/>
      <c r="O709" s="229"/>
      <c r="P709" s="229"/>
      <c r="Q709" s="229"/>
      <c r="R709" s="229"/>
      <c r="S709" s="229"/>
      <c r="T709" s="230"/>
      <c r="AT709" s="231" t="s">
        <v>168</v>
      </c>
      <c r="AU709" s="231" t="s">
        <v>83</v>
      </c>
      <c r="AV709" s="12" t="s">
        <v>83</v>
      </c>
      <c r="AW709" s="12" t="s">
        <v>34</v>
      </c>
      <c r="AX709" s="12" t="s">
        <v>73</v>
      </c>
      <c r="AY709" s="231" t="s">
        <v>160</v>
      </c>
    </row>
    <row r="710" s="14" customFormat="1">
      <c r="B710" s="243"/>
      <c r="C710" s="244"/>
      <c r="D710" s="212" t="s">
        <v>168</v>
      </c>
      <c r="E710" s="245" t="s">
        <v>19</v>
      </c>
      <c r="F710" s="246" t="s">
        <v>183</v>
      </c>
      <c r="G710" s="244"/>
      <c r="H710" s="247">
        <v>50</v>
      </c>
      <c r="I710" s="248"/>
      <c r="J710" s="244"/>
      <c r="K710" s="244"/>
      <c r="L710" s="249"/>
      <c r="M710" s="250"/>
      <c r="N710" s="251"/>
      <c r="O710" s="251"/>
      <c r="P710" s="251"/>
      <c r="Q710" s="251"/>
      <c r="R710" s="251"/>
      <c r="S710" s="251"/>
      <c r="T710" s="252"/>
      <c r="AT710" s="253" t="s">
        <v>168</v>
      </c>
      <c r="AU710" s="253" t="s">
        <v>83</v>
      </c>
      <c r="AV710" s="14" t="s">
        <v>166</v>
      </c>
      <c r="AW710" s="14" t="s">
        <v>34</v>
      </c>
      <c r="AX710" s="14" t="s">
        <v>78</v>
      </c>
      <c r="AY710" s="253" t="s">
        <v>160</v>
      </c>
    </row>
    <row r="711" s="1" customFormat="1" ht="16.5" customHeight="1">
      <c r="B711" s="38"/>
      <c r="C711" s="254" t="s">
        <v>1117</v>
      </c>
      <c r="D711" s="254" t="s">
        <v>190</v>
      </c>
      <c r="E711" s="255" t="s">
        <v>1118</v>
      </c>
      <c r="F711" s="256" t="s">
        <v>1119</v>
      </c>
      <c r="G711" s="257" t="s">
        <v>284</v>
      </c>
      <c r="H711" s="258">
        <v>52.5</v>
      </c>
      <c r="I711" s="259"/>
      <c r="J711" s="260">
        <f>ROUND(I711*H711,2)</f>
        <v>0</v>
      </c>
      <c r="K711" s="256" t="s">
        <v>165</v>
      </c>
      <c r="L711" s="261"/>
      <c r="M711" s="262" t="s">
        <v>19</v>
      </c>
      <c r="N711" s="263" t="s">
        <v>44</v>
      </c>
      <c r="O711" s="79"/>
      <c r="P711" s="207">
        <f>O711*H711</f>
        <v>0</v>
      </c>
      <c r="Q711" s="207">
        <v>0</v>
      </c>
      <c r="R711" s="207">
        <f>Q711*H711</f>
        <v>0</v>
      </c>
      <c r="S711" s="207">
        <v>0</v>
      </c>
      <c r="T711" s="208">
        <f>S711*H711</f>
        <v>0</v>
      </c>
      <c r="AR711" s="17" t="s">
        <v>358</v>
      </c>
      <c r="AT711" s="17" t="s">
        <v>190</v>
      </c>
      <c r="AU711" s="17" t="s">
        <v>83</v>
      </c>
      <c r="AY711" s="17" t="s">
        <v>160</v>
      </c>
      <c r="BE711" s="209">
        <f>IF(N711="základní",J711,0)</f>
        <v>0</v>
      </c>
      <c r="BF711" s="209">
        <f>IF(N711="snížená",J711,0)</f>
        <v>0</v>
      </c>
      <c r="BG711" s="209">
        <f>IF(N711="zákl. přenesená",J711,0)</f>
        <v>0</v>
      </c>
      <c r="BH711" s="209">
        <f>IF(N711="sníž. přenesená",J711,0)</f>
        <v>0</v>
      </c>
      <c r="BI711" s="209">
        <f>IF(N711="nulová",J711,0)</f>
        <v>0</v>
      </c>
      <c r="BJ711" s="17" t="s">
        <v>78</v>
      </c>
      <c r="BK711" s="209">
        <f>ROUND(I711*H711,2)</f>
        <v>0</v>
      </c>
      <c r="BL711" s="17" t="s">
        <v>247</v>
      </c>
      <c r="BM711" s="17" t="s">
        <v>1120</v>
      </c>
    </row>
    <row r="712" s="12" customFormat="1">
      <c r="B712" s="221"/>
      <c r="C712" s="222"/>
      <c r="D712" s="212" t="s">
        <v>168</v>
      </c>
      <c r="E712" s="222"/>
      <c r="F712" s="224" t="s">
        <v>1121</v>
      </c>
      <c r="G712" s="222"/>
      <c r="H712" s="225">
        <v>52.5</v>
      </c>
      <c r="I712" s="226"/>
      <c r="J712" s="222"/>
      <c r="K712" s="222"/>
      <c r="L712" s="227"/>
      <c r="M712" s="228"/>
      <c r="N712" s="229"/>
      <c r="O712" s="229"/>
      <c r="P712" s="229"/>
      <c r="Q712" s="229"/>
      <c r="R712" s="229"/>
      <c r="S712" s="229"/>
      <c r="T712" s="230"/>
      <c r="AT712" s="231" t="s">
        <v>168</v>
      </c>
      <c r="AU712" s="231" t="s">
        <v>83</v>
      </c>
      <c r="AV712" s="12" t="s">
        <v>83</v>
      </c>
      <c r="AW712" s="12" t="s">
        <v>4</v>
      </c>
      <c r="AX712" s="12" t="s">
        <v>78</v>
      </c>
      <c r="AY712" s="231" t="s">
        <v>160</v>
      </c>
    </row>
    <row r="713" s="1" customFormat="1" ht="16.5" customHeight="1">
      <c r="B713" s="38"/>
      <c r="C713" s="198" t="s">
        <v>1122</v>
      </c>
      <c r="D713" s="198" t="s">
        <v>162</v>
      </c>
      <c r="E713" s="199" t="s">
        <v>1123</v>
      </c>
      <c r="F713" s="200" t="s">
        <v>1124</v>
      </c>
      <c r="G713" s="201" t="s">
        <v>93</v>
      </c>
      <c r="H713" s="202">
        <v>187.953</v>
      </c>
      <c r="I713" s="203"/>
      <c r="J713" s="204">
        <f>ROUND(I713*H713,2)</f>
        <v>0</v>
      </c>
      <c r="K713" s="200" t="s">
        <v>165</v>
      </c>
      <c r="L713" s="43"/>
      <c r="M713" s="205" t="s">
        <v>19</v>
      </c>
      <c r="N713" s="206" t="s">
        <v>44</v>
      </c>
      <c r="O713" s="79"/>
      <c r="P713" s="207">
        <f>O713*H713</f>
        <v>0</v>
      </c>
      <c r="Q713" s="207">
        <v>0</v>
      </c>
      <c r="R713" s="207">
        <f>Q713*H713</f>
        <v>0</v>
      </c>
      <c r="S713" s="207">
        <v>0</v>
      </c>
      <c r="T713" s="208">
        <f>S713*H713</f>
        <v>0</v>
      </c>
      <c r="AR713" s="17" t="s">
        <v>247</v>
      </c>
      <c r="AT713" s="17" t="s">
        <v>162</v>
      </c>
      <c r="AU713" s="17" t="s">
        <v>83</v>
      </c>
      <c r="AY713" s="17" t="s">
        <v>160</v>
      </c>
      <c r="BE713" s="209">
        <f>IF(N713="základní",J713,0)</f>
        <v>0</v>
      </c>
      <c r="BF713" s="209">
        <f>IF(N713="snížená",J713,0)</f>
        <v>0</v>
      </c>
      <c r="BG713" s="209">
        <f>IF(N713="zákl. přenesená",J713,0)</f>
        <v>0</v>
      </c>
      <c r="BH713" s="209">
        <f>IF(N713="sníž. přenesená",J713,0)</f>
        <v>0</v>
      </c>
      <c r="BI713" s="209">
        <f>IF(N713="nulová",J713,0)</f>
        <v>0</v>
      </c>
      <c r="BJ713" s="17" t="s">
        <v>78</v>
      </c>
      <c r="BK713" s="209">
        <f>ROUND(I713*H713,2)</f>
        <v>0</v>
      </c>
      <c r="BL713" s="17" t="s">
        <v>247</v>
      </c>
      <c r="BM713" s="17" t="s">
        <v>1125</v>
      </c>
    </row>
    <row r="714" s="1" customFormat="1" ht="16.5" customHeight="1">
      <c r="B714" s="38"/>
      <c r="C714" s="198" t="s">
        <v>1126</v>
      </c>
      <c r="D714" s="198" t="s">
        <v>162</v>
      </c>
      <c r="E714" s="199" t="s">
        <v>1127</v>
      </c>
      <c r="F714" s="200" t="s">
        <v>1128</v>
      </c>
      <c r="G714" s="201" t="s">
        <v>93</v>
      </c>
      <c r="H714" s="202">
        <v>187.953</v>
      </c>
      <c r="I714" s="203"/>
      <c r="J714" s="204">
        <f>ROUND(I714*H714,2)</f>
        <v>0</v>
      </c>
      <c r="K714" s="200" t="s">
        <v>165</v>
      </c>
      <c r="L714" s="43"/>
      <c r="M714" s="205" t="s">
        <v>19</v>
      </c>
      <c r="N714" s="206" t="s">
        <v>44</v>
      </c>
      <c r="O714" s="79"/>
      <c r="P714" s="207">
        <f>O714*H714</f>
        <v>0</v>
      </c>
      <c r="Q714" s="207">
        <v>0.00020000000000000001</v>
      </c>
      <c r="R714" s="207">
        <f>Q714*H714</f>
        <v>0.037590600000000002</v>
      </c>
      <c r="S714" s="207">
        <v>0</v>
      </c>
      <c r="T714" s="208">
        <f>S714*H714</f>
        <v>0</v>
      </c>
      <c r="AR714" s="17" t="s">
        <v>247</v>
      </c>
      <c r="AT714" s="17" t="s">
        <v>162</v>
      </c>
      <c r="AU714" s="17" t="s">
        <v>83</v>
      </c>
      <c r="AY714" s="17" t="s">
        <v>160</v>
      </c>
      <c r="BE714" s="209">
        <f>IF(N714="základní",J714,0)</f>
        <v>0</v>
      </c>
      <c r="BF714" s="209">
        <f>IF(N714="snížená",J714,0)</f>
        <v>0</v>
      </c>
      <c r="BG714" s="209">
        <f>IF(N714="zákl. přenesená",J714,0)</f>
        <v>0</v>
      </c>
      <c r="BH714" s="209">
        <f>IF(N714="sníž. přenesená",J714,0)</f>
        <v>0</v>
      </c>
      <c r="BI714" s="209">
        <f>IF(N714="nulová",J714,0)</f>
        <v>0</v>
      </c>
      <c r="BJ714" s="17" t="s">
        <v>78</v>
      </c>
      <c r="BK714" s="209">
        <f>ROUND(I714*H714,2)</f>
        <v>0</v>
      </c>
      <c r="BL714" s="17" t="s">
        <v>247</v>
      </c>
      <c r="BM714" s="17" t="s">
        <v>1129</v>
      </c>
    </row>
    <row r="715" s="1" customFormat="1" ht="22.5" customHeight="1">
      <c r="B715" s="38"/>
      <c r="C715" s="198" t="s">
        <v>1130</v>
      </c>
      <c r="D715" s="198" t="s">
        <v>162</v>
      </c>
      <c r="E715" s="199" t="s">
        <v>1131</v>
      </c>
      <c r="F715" s="200" t="s">
        <v>1132</v>
      </c>
      <c r="G715" s="201" t="s">
        <v>93</v>
      </c>
      <c r="H715" s="202">
        <v>187.953</v>
      </c>
      <c r="I715" s="203"/>
      <c r="J715" s="204">
        <f>ROUND(I715*H715,2)</f>
        <v>0</v>
      </c>
      <c r="K715" s="200" t="s">
        <v>165</v>
      </c>
      <c r="L715" s="43"/>
      <c r="M715" s="205" t="s">
        <v>19</v>
      </c>
      <c r="N715" s="206" t="s">
        <v>44</v>
      </c>
      <c r="O715" s="79"/>
      <c r="P715" s="207">
        <f>O715*H715</f>
        <v>0</v>
      </c>
      <c r="Q715" s="207">
        <v>0.00012999999999999999</v>
      </c>
      <c r="R715" s="207">
        <f>Q715*H715</f>
        <v>0.02443389</v>
      </c>
      <c r="S715" s="207">
        <v>0</v>
      </c>
      <c r="T715" s="208">
        <f>S715*H715</f>
        <v>0</v>
      </c>
      <c r="AR715" s="17" t="s">
        <v>247</v>
      </c>
      <c r="AT715" s="17" t="s">
        <v>162</v>
      </c>
      <c r="AU715" s="17" t="s">
        <v>83</v>
      </c>
      <c r="AY715" s="17" t="s">
        <v>160</v>
      </c>
      <c r="BE715" s="209">
        <f>IF(N715="základní",J715,0)</f>
        <v>0</v>
      </c>
      <c r="BF715" s="209">
        <f>IF(N715="snížená",J715,0)</f>
        <v>0</v>
      </c>
      <c r="BG715" s="209">
        <f>IF(N715="zákl. přenesená",J715,0)</f>
        <v>0</v>
      </c>
      <c r="BH715" s="209">
        <f>IF(N715="sníž. přenesená",J715,0)</f>
        <v>0</v>
      </c>
      <c r="BI715" s="209">
        <f>IF(N715="nulová",J715,0)</f>
        <v>0</v>
      </c>
      <c r="BJ715" s="17" t="s">
        <v>78</v>
      </c>
      <c r="BK715" s="209">
        <f>ROUND(I715*H715,2)</f>
        <v>0</v>
      </c>
      <c r="BL715" s="17" t="s">
        <v>247</v>
      </c>
      <c r="BM715" s="17" t="s">
        <v>1133</v>
      </c>
    </row>
    <row r="716" s="11" customFormat="1">
      <c r="B716" s="210"/>
      <c r="C716" s="211"/>
      <c r="D716" s="212" t="s">
        <v>168</v>
      </c>
      <c r="E716" s="213" t="s">
        <v>19</v>
      </c>
      <c r="F716" s="214" t="s">
        <v>1134</v>
      </c>
      <c r="G716" s="211"/>
      <c r="H716" s="213" t="s">
        <v>19</v>
      </c>
      <c r="I716" s="215"/>
      <c r="J716" s="211"/>
      <c r="K716" s="211"/>
      <c r="L716" s="216"/>
      <c r="M716" s="217"/>
      <c r="N716" s="218"/>
      <c r="O716" s="218"/>
      <c r="P716" s="218"/>
      <c r="Q716" s="218"/>
      <c r="R716" s="218"/>
      <c r="S716" s="218"/>
      <c r="T716" s="219"/>
      <c r="AT716" s="220" t="s">
        <v>168</v>
      </c>
      <c r="AU716" s="220" t="s">
        <v>83</v>
      </c>
      <c r="AV716" s="11" t="s">
        <v>78</v>
      </c>
      <c r="AW716" s="11" t="s">
        <v>34</v>
      </c>
      <c r="AX716" s="11" t="s">
        <v>73</v>
      </c>
      <c r="AY716" s="220" t="s">
        <v>160</v>
      </c>
    </row>
    <row r="717" s="12" customFormat="1">
      <c r="B717" s="221"/>
      <c r="C717" s="222"/>
      <c r="D717" s="212" t="s">
        <v>168</v>
      </c>
      <c r="E717" s="223" t="s">
        <v>19</v>
      </c>
      <c r="F717" s="224" t="s">
        <v>1135</v>
      </c>
      <c r="G717" s="222"/>
      <c r="H717" s="225">
        <v>72.370999999999995</v>
      </c>
      <c r="I717" s="226"/>
      <c r="J717" s="222"/>
      <c r="K717" s="222"/>
      <c r="L717" s="227"/>
      <c r="M717" s="228"/>
      <c r="N717" s="229"/>
      <c r="O717" s="229"/>
      <c r="P717" s="229"/>
      <c r="Q717" s="229"/>
      <c r="R717" s="229"/>
      <c r="S717" s="229"/>
      <c r="T717" s="230"/>
      <c r="AT717" s="231" t="s">
        <v>168</v>
      </c>
      <c r="AU717" s="231" t="s">
        <v>83</v>
      </c>
      <c r="AV717" s="12" t="s">
        <v>83</v>
      </c>
      <c r="AW717" s="12" t="s">
        <v>34</v>
      </c>
      <c r="AX717" s="12" t="s">
        <v>73</v>
      </c>
      <c r="AY717" s="231" t="s">
        <v>160</v>
      </c>
    </row>
    <row r="718" s="12" customFormat="1">
      <c r="B718" s="221"/>
      <c r="C718" s="222"/>
      <c r="D718" s="212" t="s">
        <v>168</v>
      </c>
      <c r="E718" s="223" t="s">
        <v>19</v>
      </c>
      <c r="F718" s="224" t="s">
        <v>1136</v>
      </c>
      <c r="G718" s="222"/>
      <c r="H718" s="225">
        <v>17.015999999999998</v>
      </c>
      <c r="I718" s="226"/>
      <c r="J718" s="222"/>
      <c r="K718" s="222"/>
      <c r="L718" s="227"/>
      <c r="M718" s="228"/>
      <c r="N718" s="229"/>
      <c r="O718" s="229"/>
      <c r="P718" s="229"/>
      <c r="Q718" s="229"/>
      <c r="R718" s="229"/>
      <c r="S718" s="229"/>
      <c r="T718" s="230"/>
      <c r="AT718" s="231" t="s">
        <v>168</v>
      </c>
      <c r="AU718" s="231" t="s">
        <v>83</v>
      </c>
      <c r="AV718" s="12" t="s">
        <v>83</v>
      </c>
      <c r="AW718" s="12" t="s">
        <v>34</v>
      </c>
      <c r="AX718" s="12" t="s">
        <v>73</v>
      </c>
      <c r="AY718" s="231" t="s">
        <v>160</v>
      </c>
    </row>
    <row r="719" s="12" customFormat="1">
      <c r="B719" s="221"/>
      <c r="C719" s="222"/>
      <c r="D719" s="212" t="s">
        <v>168</v>
      </c>
      <c r="E719" s="223" t="s">
        <v>19</v>
      </c>
      <c r="F719" s="224" t="s">
        <v>498</v>
      </c>
      <c r="G719" s="222"/>
      <c r="H719" s="225">
        <v>17.666</v>
      </c>
      <c r="I719" s="226"/>
      <c r="J719" s="222"/>
      <c r="K719" s="222"/>
      <c r="L719" s="227"/>
      <c r="M719" s="228"/>
      <c r="N719" s="229"/>
      <c r="O719" s="229"/>
      <c r="P719" s="229"/>
      <c r="Q719" s="229"/>
      <c r="R719" s="229"/>
      <c r="S719" s="229"/>
      <c r="T719" s="230"/>
      <c r="AT719" s="231" t="s">
        <v>168</v>
      </c>
      <c r="AU719" s="231" t="s">
        <v>83</v>
      </c>
      <c r="AV719" s="12" t="s">
        <v>83</v>
      </c>
      <c r="AW719" s="12" t="s">
        <v>34</v>
      </c>
      <c r="AX719" s="12" t="s">
        <v>73</v>
      </c>
      <c r="AY719" s="231" t="s">
        <v>160</v>
      </c>
    </row>
    <row r="720" s="12" customFormat="1">
      <c r="B720" s="221"/>
      <c r="C720" s="222"/>
      <c r="D720" s="212" t="s">
        <v>168</v>
      </c>
      <c r="E720" s="223" t="s">
        <v>19</v>
      </c>
      <c r="F720" s="224" t="s">
        <v>1137</v>
      </c>
      <c r="G720" s="222"/>
      <c r="H720" s="225">
        <v>80.900000000000006</v>
      </c>
      <c r="I720" s="226"/>
      <c r="J720" s="222"/>
      <c r="K720" s="222"/>
      <c r="L720" s="227"/>
      <c r="M720" s="228"/>
      <c r="N720" s="229"/>
      <c r="O720" s="229"/>
      <c r="P720" s="229"/>
      <c r="Q720" s="229"/>
      <c r="R720" s="229"/>
      <c r="S720" s="229"/>
      <c r="T720" s="230"/>
      <c r="AT720" s="231" t="s">
        <v>168</v>
      </c>
      <c r="AU720" s="231" t="s">
        <v>83</v>
      </c>
      <c r="AV720" s="12" t="s">
        <v>83</v>
      </c>
      <c r="AW720" s="12" t="s">
        <v>34</v>
      </c>
      <c r="AX720" s="12" t="s">
        <v>73</v>
      </c>
      <c r="AY720" s="231" t="s">
        <v>160</v>
      </c>
    </row>
    <row r="721" s="14" customFormat="1">
      <c r="B721" s="243"/>
      <c r="C721" s="244"/>
      <c r="D721" s="212" t="s">
        <v>168</v>
      </c>
      <c r="E721" s="245" t="s">
        <v>19</v>
      </c>
      <c r="F721" s="246" t="s">
        <v>183</v>
      </c>
      <c r="G721" s="244"/>
      <c r="H721" s="247">
        <v>187.953</v>
      </c>
      <c r="I721" s="248"/>
      <c r="J721" s="244"/>
      <c r="K721" s="244"/>
      <c r="L721" s="249"/>
      <c r="M721" s="250"/>
      <c r="N721" s="251"/>
      <c r="O721" s="251"/>
      <c r="P721" s="251"/>
      <c r="Q721" s="251"/>
      <c r="R721" s="251"/>
      <c r="S721" s="251"/>
      <c r="T721" s="252"/>
      <c r="AT721" s="253" t="s">
        <v>168</v>
      </c>
      <c r="AU721" s="253" t="s">
        <v>83</v>
      </c>
      <c r="AV721" s="14" t="s">
        <v>166</v>
      </c>
      <c r="AW721" s="14" t="s">
        <v>34</v>
      </c>
      <c r="AX721" s="14" t="s">
        <v>78</v>
      </c>
      <c r="AY721" s="253" t="s">
        <v>160</v>
      </c>
    </row>
    <row r="722" s="10" customFormat="1" ht="25.92" customHeight="1">
      <c r="B722" s="182"/>
      <c r="C722" s="183"/>
      <c r="D722" s="184" t="s">
        <v>72</v>
      </c>
      <c r="E722" s="185" t="s">
        <v>1138</v>
      </c>
      <c r="F722" s="185" t="s">
        <v>1139</v>
      </c>
      <c r="G722" s="183"/>
      <c r="H722" s="183"/>
      <c r="I722" s="186"/>
      <c r="J722" s="187">
        <f>BK722</f>
        <v>0</v>
      </c>
      <c r="K722" s="183"/>
      <c r="L722" s="188"/>
      <c r="M722" s="189"/>
      <c r="N722" s="190"/>
      <c r="O722" s="190"/>
      <c r="P722" s="191">
        <f>P723+P727+P735+P746</f>
        <v>0</v>
      </c>
      <c r="Q722" s="190"/>
      <c r="R722" s="191">
        <f>R723+R727+R735+R746</f>
        <v>0</v>
      </c>
      <c r="S722" s="190"/>
      <c r="T722" s="192">
        <f>T723+T727+T735+T746</f>
        <v>0</v>
      </c>
      <c r="AR722" s="193" t="s">
        <v>189</v>
      </c>
      <c r="AT722" s="194" t="s">
        <v>72</v>
      </c>
      <c r="AU722" s="194" t="s">
        <v>73</v>
      </c>
      <c r="AY722" s="193" t="s">
        <v>160</v>
      </c>
      <c r="BK722" s="195">
        <f>BK723+BK727+BK735+BK746</f>
        <v>0</v>
      </c>
    </row>
    <row r="723" s="10" customFormat="1" ht="22.8" customHeight="1">
      <c r="B723" s="182"/>
      <c r="C723" s="183"/>
      <c r="D723" s="184" t="s">
        <v>72</v>
      </c>
      <c r="E723" s="196" t="s">
        <v>1140</v>
      </c>
      <c r="F723" s="196" t="s">
        <v>1141</v>
      </c>
      <c r="G723" s="183"/>
      <c r="H723" s="183"/>
      <c r="I723" s="186"/>
      <c r="J723" s="197">
        <f>BK723</f>
        <v>0</v>
      </c>
      <c r="K723" s="183"/>
      <c r="L723" s="188"/>
      <c r="M723" s="189"/>
      <c r="N723" s="190"/>
      <c r="O723" s="190"/>
      <c r="P723" s="191">
        <f>SUM(P724:P726)</f>
        <v>0</v>
      </c>
      <c r="Q723" s="190"/>
      <c r="R723" s="191">
        <f>SUM(R724:R726)</f>
        <v>0</v>
      </c>
      <c r="S723" s="190"/>
      <c r="T723" s="192">
        <f>SUM(T724:T726)</f>
        <v>0</v>
      </c>
      <c r="AR723" s="193" t="s">
        <v>189</v>
      </c>
      <c r="AT723" s="194" t="s">
        <v>72</v>
      </c>
      <c r="AU723" s="194" t="s">
        <v>78</v>
      </c>
      <c r="AY723" s="193" t="s">
        <v>160</v>
      </c>
      <c r="BK723" s="195">
        <f>SUM(BK724:BK726)</f>
        <v>0</v>
      </c>
    </row>
    <row r="724" s="1" customFormat="1" ht="16.5" customHeight="1">
      <c r="B724" s="38"/>
      <c r="C724" s="198" t="s">
        <v>1142</v>
      </c>
      <c r="D724" s="198" t="s">
        <v>162</v>
      </c>
      <c r="E724" s="199" t="s">
        <v>1143</v>
      </c>
      <c r="F724" s="200" t="s">
        <v>1144</v>
      </c>
      <c r="G724" s="201" t="s">
        <v>1145</v>
      </c>
      <c r="H724" s="202">
        <v>1</v>
      </c>
      <c r="I724" s="203"/>
      <c r="J724" s="204">
        <f>ROUND(I724*H724,2)</f>
        <v>0</v>
      </c>
      <c r="K724" s="200" t="s">
        <v>165</v>
      </c>
      <c r="L724" s="43"/>
      <c r="M724" s="205" t="s">
        <v>19</v>
      </c>
      <c r="N724" s="206" t="s">
        <v>44</v>
      </c>
      <c r="O724" s="79"/>
      <c r="P724" s="207">
        <f>O724*H724</f>
        <v>0</v>
      </c>
      <c r="Q724" s="207">
        <v>0</v>
      </c>
      <c r="R724" s="207">
        <f>Q724*H724</f>
        <v>0</v>
      </c>
      <c r="S724" s="207">
        <v>0</v>
      </c>
      <c r="T724" s="208">
        <f>S724*H724</f>
        <v>0</v>
      </c>
      <c r="AR724" s="17" t="s">
        <v>1146</v>
      </c>
      <c r="AT724" s="17" t="s">
        <v>162</v>
      </c>
      <c r="AU724" s="17" t="s">
        <v>83</v>
      </c>
      <c r="AY724" s="17" t="s">
        <v>160</v>
      </c>
      <c r="BE724" s="209">
        <f>IF(N724="základní",J724,0)</f>
        <v>0</v>
      </c>
      <c r="BF724" s="209">
        <f>IF(N724="snížená",J724,0)</f>
        <v>0</v>
      </c>
      <c r="BG724" s="209">
        <f>IF(N724="zákl. přenesená",J724,0)</f>
        <v>0</v>
      </c>
      <c r="BH724" s="209">
        <f>IF(N724="sníž. přenesená",J724,0)</f>
        <v>0</v>
      </c>
      <c r="BI724" s="209">
        <f>IF(N724="nulová",J724,0)</f>
        <v>0</v>
      </c>
      <c r="BJ724" s="17" t="s">
        <v>78</v>
      </c>
      <c r="BK724" s="209">
        <f>ROUND(I724*H724,2)</f>
        <v>0</v>
      </c>
      <c r="BL724" s="17" t="s">
        <v>1146</v>
      </c>
      <c r="BM724" s="17" t="s">
        <v>1147</v>
      </c>
    </row>
    <row r="725" s="12" customFormat="1">
      <c r="B725" s="221"/>
      <c r="C725" s="222"/>
      <c r="D725" s="212" t="s">
        <v>168</v>
      </c>
      <c r="E725" s="223" t="s">
        <v>19</v>
      </c>
      <c r="F725" s="224" t="s">
        <v>1148</v>
      </c>
      <c r="G725" s="222"/>
      <c r="H725" s="225">
        <v>1</v>
      </c>
      <c r="I725" s="226"/>
      <c r="J725" s="222"/>
      <c r="K725" s="222"/>
      <c r="L725" s="227"/>
      <c r="M725" s="228"/>
      <c r="N725" s="229"/>
      <c r="O725" s="229"/>
      <c r="P725" s="229"/>
      <c r="Q725" s="229"/>
      <c r="R725" s="229"/>
      <c r="S725" s="229"/>
      <c r="T725" s="230"/>
      <c r="AT725" s="231" t="s">
        <v>168</v>
      </c>
      <c r="AU725" s="231" t="s">
        <v>83</v>
      </c>
      <c r="AV725" s="12" t="s">
        <v>83</v>
      </c>
      <c r="AW725" s="12" t="s">
        <v>34</v>
      </c>
      <c r="AX725" s="12" t="s">
        <v>78</v>
      </c>
      <c r="AY725" s="231" t="s">
        <v>160</v>
      </c>
    </row>
    <row r="726" s="1" customFormat="1" ht="16.5" customHeight="1">
      <c r="B726" s="38"/>
      <c r="C726" s="198" t="s">
        <v>1149</v>
      </c>
      <c r="D726" s="198" t="s">
        <v>162</v>
      </c>
      <c r="E726" s="199" t="s">
        <v>1150</v>
      </c>
      <c r="F726" s="200" t="s">
        <v>1151</v>
      </c>
      <c r="G726" s="201" t="s">
        <v>1145</v>
      </c>
      <c r="H726" s="202">
        <v>1</v>
      </c>
      <c r="I726" s="203"/>
      <c r="J726" s="204">
        <f>ROUND(I726*H726,2)</f>
        <v>0</v>
      </c>
      <c r="K726" s="200" t="s">
        <v>165</v>
      </c>
      <c r="L726" s="43"/>
      <c r="M726" s="205" t="s">
        <v>19</v>
      </c>
      <c r="N726" s="206" t="s">
        <v>44</v>
      </c>
      <c r="O726" s="79"/>
      <c r="P726" s="207">
        <f>O726*H726</f>
        <v>0</v>
      </c>
      <c r="Q726" s="207">
        <v>0</v>
      </c>
      <c r="R726" s="207">
        <f>Q726*H726</f>
        <v>0</v>
      </c>
      <c r="S726" s="207">
        <v>0</v>
      </c>
      <c r="T726" s="208">
        <f>S726*H726</f>
        <v>0</v>
      </c>
      <c r="AR726" s="17" t="s">
        <v>1146</v>
      </c>
      <c r="AT726" s="17" t="s">
        <v>162</v>
      </c>
      <c r="AU726" s="17" t="s">
        <v>83</v>
      </c>
      <c r="AY726" s="17" t="s">
        <v>160</v>
      </c>
      <c r="BE726" s="209">
        <f>IF(N726="základní",J726,0)</f>
        <v>0</v>
      </c>
      <c r="BF726" s="209">
        <f>IF(N726="snížená",J726,0)</f>
        <v>0</v>
      </c>
      <c r="BG726" s="209">
        <f>IF(N726="zákl. přenesená",J726,0)</f>
        <v>0</v>
      </c>
      <c r="BH726" s="209">
        <f>IF(N726="sníž. přenesená",J726,0)</f>
        <v>0</v>
      </c>
      <c r="BI726" s="209">
        <f>IF(N726="nulová",J726,0)</f>
        <v>0</v>
      </c>
      <c r="BJ726" s="17" t="s">
        <v>78</v>
      </c>
      <c r="BK726" s="209">
        <f>ROUND(I726*H726,2)</f>
        <v>0</v>
      </c>
      <c r="BL726" s="17" t="s">
        <v>1146</v>
      </c>
      <c r="BM726" s="17" t="s">
        <v>1152</v>
      </c>
    </row>
    <row r="727" s="10" customFormat="1" ht="22.8" customHeight="1">
      <c r="B727" s="182"/>
      <c r="C727" s="183"/>
      <c r="D727" s="184" t="s">
        <v>72</v>
      </c>
      <c r="E727" s="196" t="s">
        <v>1153</v>
      </c>
      <c r="F727" s="196" t="s">
        <v>1154</v>
      </c>
      <c r="G727" s="183"/>
      <c r="H727" s="183"/>
      <c r="I727" s="186"/>
      <c r="J727" s="197">
        <f>BK727</f>
        <v>0</v>
      </c>
      <c r="K727" s="183"/>
      <c r="L727" s="188"/>
      <c r="M727" s="189"/>
      <c r="N727" s="190"/>
      <c r="O727" s="190"/>
      <c r="P727" s="191">
        <f>SUM(P728:P734)</f>
        <v>0</v>
      </c>
      <c r="Q727" s="190"/>
      <c r="R727" s="191">
        <f>SUM(R728:R734)</f>
        <v>0</v>
      </c>
      <c r="S727" s="190"/>
      <c r="T727" s="192">
        <f>SUM(T728:T734)</f>
        <v>0</v>
      </c>
      <c r="AR727" s="193" t="s">
        <v>189</v>
      </c>
      <c r="AT727" s="194" t="s">
        <v>72</v>
      </c>
      <c r="AU727" s="194" t="s">
        <v>78</v>
      </c>
      <c r="AY727" s="193" t="s">
        <v>160</v>
      </c>
      <c r="BK727" s="195">
        <f>SUM(BK728:BK734)</f>
        <v>0</v>
      </c>
    </row>
    <row r="728" s="1" customFormat="1" ht="16.5" customHeight="1">
      <c r="B728" s="38"/>
      <c r="C728" s="198" t="s">
        <v>1155</v>
      </c>
      <c r="D728" s="198" t="s">
        <v>162</v>
      </c>
      <c r="E728" s="199" t="s">
        <v>1156</v>
      </c>
      <c r="F728" s="200" t="s">
        <v>1154</v>
      </c>
      <c r="G728" s="201" t="s">
        <v>1145</v>
      </c>
      <c r="H728" s="202">
        <v>1</v>
      </c>
      <c r="I728" s="203"/>
      <c r="J728" s="204">
        <f>ROUND(I728*H728,2)</f>
        <v>0</v>
      </c>
      <c r="K728" s="200" t="s">
        <v>165</v>
      </c>
      <c r="L728" s="43"/>
      <c r="M728" s="205" t="s">
        <v>19</v>
      </c>
      <c r="N728" s="206" t="s">
        <v>44</v>
      </c>
      <c r="O728" s="79"/>
      <c r="P728" s="207">
        <f>O728*H728</f>
        <v>0</v>
      </c>
      <c r="Q728" s="207">
        <v>0</v>
      </c>
      <c r="R728" s="207">
        <f>Q728*H728</f>
        <v>0</v>
      </c>
      <c r="S728" s="207">
        <v>0</v>
      </c>
      <c r="T728" s="208">
        <f>S728*H728</f>
        <v>0</v>
      </c>
      <c r="AR728" s="17" t="s">
        <v>1146</v>
      </c>
      <c r="AT728" s="17" t="s">
        <v>162</v>
      </c>
      <c r="AU728" s="17" t="s">
        <v>83</v>
      </c>
      <c r="AY728" s="17" t="s">
        <v>160</v>
      </c>
      <c r="BE728" s="209">
        <f>IF(N728="základní",J728,0)</f>
        <v>0</v>
      </c>
      <c r="BF728" s="209">
        <f>IF(N728="snížená",J728,0)</f>
        <v>0</v>
      </c>
      <c r="BG728" s="209">
        <f>IF(N728="zákl. přenesená",J728,0)</f>
        <v>0</v>
      </c>
      <c r="BH728" s="209">
        <f>IF(N728="sníž. přenesená",J728,0)</f>
        <v>0</v>
      </c>
      <c r="BI728" s="209">
        <f>IF(N728="nulová",J728,0)</f>
        <v>0</v>
      </c>
      <c r="BJ728" s="17" t="s">
        <v>78</v>
      </c>
      <c r="BK728" s="209">
        <f>ROUND(I728*H728,2)</f>
        <v>0</v>
      </c>
      <c r="BL728" s="17" t="s">
        <v>1146</v>
      </c>
      <c r="BM728" s="17" t="s">
        <v>1157</v>
      </c>
    </row>
    <row r="729" s="12" customFormat="1">
      <c r="B729" s="221"/>
      <c r="C729" s="222"/>
      <c r="D729" s="212" t="s">
        <v>168</v>
      </c>
      <c r="E729" s="223" t="s">
        <v>19</v>
      </c>
      <c r="F729" s="224" t="s">
        <v>1158</v>
      </c>
      <c r="G729" s="222"/>
      <c r="H729" s="225">
        <v>1</v>
      </c>
      <c r="I729" s="226"/>
      <c r="J729" s="222"/>
      <c r="K729" s="222"/>
      <c r="L729" s="227"/>
      <c r="M729" s="228"/>
      <c r="N729" s="229"/>
      <c r="O729" s="229"/>
      <c r="P729" s="229"/>
      <c r="Q729" s="229"/>
      <c r="R729" s="229"/>
      <c r="S729" s="229"/>
      <c r="T729" s="230"/>
      <c r="AT729" s="231" t="s">
        <v>168</v>
      </c>
      <c r="AU729" s="231" t="s">
        <v>83</v>
      </c>
      <c r="AV729" s="12" t="s">
        <v>83</v>
      </c>
      <c r="AW729" s="12" t="s">
        <v>34</v>
      </c>
      <c r="AX729" s="12" t="s">
        <v>73</v>
      </c>
      <c r="AY729" s="231" t="s">
        <v>160</v>
      </c>
    </row>
    <row r="730" s="11" customFormat="1">
      <c r="B730" s="210"/>
      <c r="C730" s="211"/>
      <c r="D730" s="212" t="s">
        <v>168</v>
      </c>
      <c r="E730" s="213" t="s">
        <v>19</v>
      </c>
      <c r="F730" s="214" t="s">
        <v>1159</v>
      </c>
      <c r="G730" s="211"/>
      <c r="H730" s="213" t="s">
        <v>19</v>
      </c>
      <c r="I730" s="215"/>
      <c r="J730" s="211"/>
      <c r="K730" s="211"/>
      <c r="L730" s="216"/>
      <c r="M730" s="217"/>
      <c r="N730" s="218"/>
      <c r="O730" s="218"/>
      <c r="P730" s="218"/>
      <c r="Q730" s="218"/>
      <c r="R730" s="218"/>
      <c r="S730" s="218"/>
      <c r="T730" s="219"/>
      <c r="AT730" s="220" t="s">
        <v>168</v>
      </c>
      <c r="AU730" s="220" t="s">
        <v>83</v>
      </c>
      <c r="AV730" s="11" t="s">
        <v>78</v>
      </c>
      <c r="AW730" s="11" t="s">
        <v>34</v>
      </c>
      <c r="AX730" s="11" t="s">
        <v>73</v>
      </c>
      <c r="AY730" s="220" t="s">
        <v>160</v>
      </c>
    </row>
    <row r="731" s="11" customFormat="1">
      <c r="B731" s="210"/>
      <c r="C731" s="211"/>
      <c r="D731" s="212" t="s">
        <v>168</v>
      </c>
      <c r="E731" s="213" t="s">
        <v>19</v>
      </c>
      <c r="F731" s="214" t="s">
        <v>1160</v>
      </c>
      <c r="G731" s="211"/>
      <c r="H731" s="213" t="s">
        <v>19</v>
      </c>
      <c r="I731" s="215"/>
      <c r="J731" s="211"/>
      <c r="K731" s="211"/>
      <c r="L731" s="216"/>
      <c r="M731" s="217"/>
      <c r="N731" s="218"/>
      <c r="O731" s="218"/>
      <c r="P731" s="218"/>
      <c r="Q731" s="218"/>
      <c r="R731" s="218"/>
      <c r="S731" s="218"/>
      <c r="T731" s="219"/>
      <c r="AT731" s="220" t="s">
        <v>168</v>
      </c>
      <c r="AU731" s="220" t="s">
        <v>83</v>
      </c>
      <c r="AV731" s="11" t="s">
        <v>78</v>
      </c>
      <c r="AW731" s="11" t="s">
        <v>34</v>
      </c>
      <c r="AX731" s="11" t="s">
        <v>73</v>
      </c>
      <c r="AY731" s="220" t="s">
        <v>160</v>
      </c>
    </row>
    <row r="732" s="11" customFormat="1">
      <c r="B732" s="210"/>
      <c r="C732" s="211"/>
      <c r="D732" s="212" t="s">
        <v>168</v>
      </c>
      <c r="E732" s="213" t="s">
        <v>19</v>
      </c>
      <c r="F732" s="214" t="s">
        <v>1161</v>
      </c>
      <c r="G732" s="211"/>
      <c r="H732" s="213" t="s">
        <v>19</v>
      </c>
      <c r="I732" s="215"/>
      <c r="J732" s="211"/>
      <c r="K732" s="211"/>
      <c r="L732" s="216"/>
      <c r="M732" s="217"/>
      <c r="N732" s="218"/>
      <c r="O732" s="218"/>
      <c r="P732" s="218"/>
      <c r="Q732" s="218"/>
      <c r="R732" s="218"/>
      <c r="S732" s="218"/>
      <c r="T732" s="219"/>
      <c r="AT732" s="220" t="s">
        <v>168</v>
      </c>
      <c r="AU732" s="220" t="s">
        <v>83</v>
      </c>
      <c r="AV732" s="11" t="s">
        <v>78</v>
      </c>
      <c r="AW732" s="11" t="s">
        <v>34</v>
      </c>
      <c r="AX732" s="11" t="s">
        <v>73</v>
      </c>
      <c r="AY732" s="220" t="s">
        <v>160</v>
      </c>
    </row>
    <row r="733" s="11" customFormat="1">
      <c r="B733" s="210"/>
      <c r="C733" s="211"/>
      <c r="D733" s="212" t="s">
        <v>168</v>
      </c>
      <c r="E733" s="213" t="s">
        <v>19</v>
      </c>
      <c r="F733" s="214" t="s">
        <v>1162</v>
      </c>
      <c r="G733" s="211"/>
      <c r="H733" s="213" t="s">
        <v>19</v>
      </c>
      <c r="I733" s="215"/>
      <c r="J733" s="211"/>
      <c r="K733" s="211"/>
      <c r="L733" s="216"/>
      <c r="M733" s="217"/>
      <c r="N733" s="218"/>
      <c r="O733" s="218"/>
      <c r="P733" s="218"/>
      <c r="Q733" s="218"/>
      <c r="R733" s="218"/>
      <c r="S733" s="218"/>
      <c r="T733" s="219"/>
      <c r="AT733" s="220" t="s">
        <v>168</v>
      </c>
      <c r="AU733" s="220" t="s">
        <v>83</v>
      </c>
      <c r="AV733" s="11" t="s">
        <v>78</v>
      </c>
      <c r="AW733" s="11" t="s">
        <v>34</v>
      </c>
      <c r="AX733" s="11" t="s">
        <v>73</v>
      </c>
      <c r="AY733" s="220" t="s">
        <v>160</v>
      </c>
    </row>
    <row r="734" s="14" customFormat="1">
      <c r="B734" s="243"/>
      <c r="C734" s="244"/>
      <c r="D734" s="212" t="s">
        <v>168</v>
      </c>
      <c r="E734" s="245" t="s">
        <v>19</v>
      </c>
      <c r="F734" s="246" t="s">
        <v>183</v>
      </c>
      <c r="G734" s="244"/>
      <c r="H734" s="247">
        <v>1</v>
      </c>
      <c r="I734" s="248"/>
      <c r="J734" s="244"/>
      <c r="K734" s="244"/>
      <c r="L734" s="249"/>
      <c r="M734" s="250"/>
      <c r="N734" s="251"/>
      <c r="O734" s="251"/>
      <c r="P734" s="251"/>
      <c r="Q734" s="251"/>
      <c r="R734" s="251"/>
      <c r="S734" s="251"/>
      <c r="T734" s="252"/>
      <c r="AT734" s="253" t="s">
        <v>168</v>
      </c>
      <c r="AU734" s="253" t="s">
        <v>83</v>
      </c>
      <c r="AV734" s="14" t="s">
        <v>166</v>
      </c>
      <c r="AW734" s="14" t="s">
        <v>34</v>
      </c>
      <c r="AX734" s="14" t="s">
        <v>78</v>
      </c>
      <c r="AY734" s="253" t="s">
        <v>160</v>
      </c>
    </row>
    <row r="735" s="10" customFormat="1" ht="22.8" customHeight="1">
      <c r="B735" s="182"/>
      <c r="C735" s="183"/>
      <c r="D735" s="184" t="s">
        <v>72</v>
      </c>
      <c r="E735" s="196" t="s">
        <v>1163</v>
      </c>
      <c r="F735" s="196" t="s">
        <v>1164</v>
      </c>
      <c r="G735" s="183"/>
      <c r="H735" s="183"/>
      <c r="I735" s="186"/>
      <c r="J735" s="197">
        <f>BK735</f>
        <v>0</v>
      </c>
      <c r="K735" s="183"/>
      <c r="L735" s="188"/>
      <c r="M735" s="189"/>
      <c r="N735" s="190"/>
      <c r="O735" s="190"/>
      <c r="P735" s="191">
        <f>SUM(P736:P745)</f>
        <v>0</v>
      </c>
      <c r="Q735" s="190"/>
      <c r="R735" s="191">
        <f>SUM(R736:R745)</f>
        <v>0</v>
      </c>
      <c r="S735" s="190"/>
      <c r="T735" s="192">
        <f>SUM(T736:T745)</f>
        <v>0</v>
      </c>
      <c r="AR735" s="193" t="s">
        <v>189</v>
      </c>
      <c r="AT735" s="194" t="s">
        <v>72</v>
      </c>
      <c r="AU735" s="194" t="s">
        <v>78</v>
      </c>
      <c r="AY735" s="193" t="s">
        <v>160</v>
      </c>
      <c r="BK735" s="195">
        <f>SUM(BK736:BK745)</f>
        <v>0</v>
      </c>
    </row>
    <row r="736" s="1" customFormat="1" ht="16.5" customHeight="1">
      <c r="B736" s="38"/>
      <c r="C736" s="198" t="s">
        <v>1165</v>
      </c>
      <c r="D736" s="198" t="s">
        <v>162</v>
      </c>
      <c r="E736" s="199" t="s">
        <v>1166</v>
      </c>
      <c r="F736" s="200" t="s">
        <v>1167</v>
      </c>
      <c r="G736" s="201" t="s">
        <v>1145</v>
      </c>
      <c r="H736" s="202">
        <v>1</v>
      </c>
      <c r="I736" s="203"/>
      <c r="J736" s="204">
        <f>ROUND(I736*H736,2)</f>
        <v>0</v>
      </c>
      <c r="K736" s="200" t="s">
        <v>165</v>
      </c>
      <c r="L736" s="43"/>
      <c r="M736" s="205" t="s">
        <v>19</v>
      </c>
      <c r="N736" s="206" t="s">
        <v>44</v>
      </c>
      <c r="O736" s="79"/>
      <c r="P736" s="207">
        <f>O736*H736</f>
        <v>0</v>
      </c>
      <c r="Q736" s="207">
        <v>0</v>
      </c>
      <c r="R736" s="207">
        <f>Q736*H736</f>
        <v>0</v>
      </c>
      <c r="S736" s="207">
        <v>0</v>
      </c>
      <c r="T736" s="208">
        <f>S736*H736</f>
        <v>0</v>
      </c>
      <c r="AR736" s="17" t="s">
        <v>1146</v>
      </c>
      <c r="AT736" s="17" t="s">
        <v>162</v>
      </c>
      <c r="AU736" s="17" t="s">
        <v>83</v>
      </c>
      <c r="AY736" s="17" t="s">
        <v>160</v>
      </c>
      <c r="BE736" s="209">
        <f>IF(N736="základní",J736,0)</f>
        <v>0</v>
      </c>
      <c r="BF736" s="209">
        <f>IF(N736="snížená",J736,0)</f>
        <v>0</v>
      </c>
      <c r="BG736" s="209">
        <f>IF(N736="zákl. přenesená",J736,0)</f>
        <v>0</v>
      </c>
      <c r="BH736" s="209">
        <f>IF(N736="sníž. přenesená",J736,0)</f>
        <v>0</v>
      </c>
      <c r="BI736" s="209">
        <f>IF(N736="nulová",J736,0)</f>
        <v>0</v>
      </c>
      <c r="BJ736" s="17" t="s">
        <v>78</v>
      </c>
      <c r="BK736" s="209">
        <f>ROUND(I736*H736,2)</f>
        <v>0</v>
      </c>
      <c r="BL736" s="17" t="s">
        <v>1146</v>
      </c>
      <c r="BM736" s="17" t="s">
        <v>1168</v>
      </c>
    </row>
    <row r="737" s="12" customFormat="1">
      <c r="B737" s="221"/>
      <c r="C737" s="222"/>
      <c r="D737" s="212" t="s">
        <v>168</v>
      </c>
      <c r="E737" s="223" t="s">
        <v>19</v>
      </c>
      <c r="F737" s="224" t="s">
        <v>1169</v>
      </c>
      <c r="G737" s="222"/>
      <c r="H737" s="225">
        <v>1</v>
      </c>
      <c r="I737" s="226"/>
      <c r="J737" s="222"/>
      <c r="K737" s="222"/>
      <c r="L737" s="227"/>
      <c r="M737" s="228"/>
      <c r="N737" s="229"/>
      <c r="O737" s="229"/>
      <c r="P737" s="229"/>
      <c r="Q737" s="229"/>
      <c r="R737" s="229"/>
      <c r="S737" s="229"/>
      <c r="T737" s="230"/>
      <c r="AT737" s="231" t="s">
        <v>168</v>
      </c>
      <c r="AU737" s="231" t="s">
        <v>83</v>
      </c>
      <c r="AV737" s="12" t="s">
        <v>83</v>
      </c>
      <c r="AW737" s="12" t="s">
        <v>34</v>
      </c>
      <c r="AX737" s="12" t="s">
        <v>78</v>
      </c>
      <c r="AY737" s="231" t="s">
        <v>160</v>
      </c>
    </row>
    <row r="738" s="1" customFormat="1" ht="16.5" customHeight="1">
      <c r="B738" s="38"/>
      <c r="C738" s="198" t="s">
        <v>1170</v>
      </c>
      <c r="D738" s="198" t="s">
        <v>162</v>
      </c>
      <c r="E738" s="199" t="s">
        <v>1171</v>
      </c>
      <c r="F738" s="200" t="s">
        <v>1172</v>
      </c>
      <c r="G738" s="201" t="s">
        <v>1145</v>
      </c>
      <c r="H738" s="202">
        <v>1</v>
      </c>
      <c r="I738" s="203"/>
      <c r="J738" s="204">
        <f>ROUND(I738*H738,2)</f>
        <v>0</v>
      </c>
      <c r="K738" s="200" t="s">
        <v>165</v>
      </c>
      <c r="L738" s="43"/>
      <c r="M738" s="205" t="s">
        <v>19</v>
      </c>
      <c r="N738" s="206" t="s">
        <v>44</v>
      </c>
      <c r="O738" s="79"/>
      <c r="P738" s="207">
        <f>O738*H738</f>
        <v>0</v>
      </c>
      <c r="Q738" s="207">
        <v>0</v>
      </c>
      <c r="R738" s="207">
        <f>Q738*H738</f>
        <v>0</v>
      </c>
      <c r="S738" s="207">
        <v>0</v>
      </c>
      <c r="T738" s="208">
        <f>S738*H738</f>
        <v>0</v>
      </c>
      <c r="AR738" s="17" t="s">
        <v>1146</v>
      </c>
      <c r="AT738" s="17" t="s">
        <v>162</v>
      </c>
      <c r="AU738" s="17" t="s">
        <v>83</v>
      </c>
      <c r="AY738" s="17" t="s">
        <v>160</v>
      </c>
      <c r="BE738" s="209">
        <f>IF(N738="základní",J738,0)</f>
        <v>0</v>
      </c>
      <c r="BF738" s="209">
        <f>IF(N738="snížená",J738,0)</f>
        <v>0</v>
      </c>
      <c r="BG738" s="209">
        <f>IF(N738="zákl. přenesená",J738,0)</f>
        <v>0</v>
      </c>
      <c r="BH738" s="209">
        <f>IF(N738="sníž. přenesená",J738,0)</f>
        <v>0</v>
      </c>
      <c r="BI738" s="209">
        <f>IF(N738="nulová",J738,0)</f>
        <v>0</v>
      </c>
      <c r="BJ738" s="17" t="s">
        <v>78</v>
      </c>
      <c r="BK738" s="209">
        <f>ROUND(I738*H738,2)</f>
        <v>0</v>
      </c>
      <c r="BL738" s="17" t="s">
        <v>1146</v>
      </c>
      <c r="BM738" s="17" t="s">
        <v>1173</v>
      </c>
    </row>
    <row r="739" s="12" customFormat="1">
      <c r="B739" s="221"/>
      <c r="C739" s="222"/>
      <c r="D739" s="212" t="s">
        <v>168</v>
      </c>
      <c r="E739" s="223" t="s">
        <v>19</v>
      </c>
      <c r="F739" s="224" t="s">
        <v>1174</v>
      </c>
      <c r="G739" s="222"/>
      <c r="H739" s="225">
        <v>1</v>
      </c>
      <c r="I739" s="226"/>
      <c r="J739" s="222"/>
      <c r="K739" s="222"/>
      <c r="L739" s="227"/>
      <c r="M739" s="228"/>
      <c r="N739" s="229"/>
      <c r="O739" s="229"/>
      <c r="P739" s="229"/>
      <c r="Q739" s="229"/>
      <c r="R739" s="229"/>
      <c r="S739" s="229"/>
      <c r="T739" s="230"/>
      <c r="AT739" s="231" t="s">
        <v>168</v>
      </c>
      <c r="AU739" s="231" t="s">
        <v>83</v>
      </c>
      <c r="AV739" s="12" t="s">
        <v>83</v>
      </c>
      <c r="AW739" s="12" t="s">
        <v>34</v>
      </c>
      <c r="AX739" s="12" t="s">
        <v>73</v>
      </c>
      <c r="AY739" s="231" t="s">
        <v>160</v>
      </c>
    </row>
    <row r="740" s="11" customFormat="1">
      <c r="B740" s="210"/>
      <c r="C740" s="211"/>
      <c r="D740" s="212" t="s">
        <v>168</v>
      </c>
      <c r="E740" s="213" t="s">
        <v>19</v>
      </c>
      <c r="F740" s="214" t="s">
        <v>1175</v>
      </c>
      <c r="G740" s="211"/>
      <c r="H740" s="213" t="s">
        <v>19</v>
      </c>
      <c r="I740" s="215"/>
      <c r="J740" s="211"/>
      <c r="K740" s="211"/>
      <c r="L740" s="216"/>
      <c r="M740" s="217"/>
      <c r="N740" s="218"/>
      <c r="O740" s="218"/>
      <c r="P740" s="218"/>
      <c r="Q740" s="218"/>
      <c r="R740" s="218"/>
      <c r="S740" s="218"/>
      <c r="T740" s="219"/>
      <c r="AT740" s="220" t="s">
        <v>168</v>
      </c>
      <c r="AU740" s="220" t="s">
        <v>83</v>
      </c>
      <c r="AV740" s="11" t="s">
        <v>78</v>
      </c>
      <c r="AW740" s="11" t="s">
        <v>34</v>
      </c>
      <c r="AX740" s="11" t="s">
        <v>73</v>
      </c>
      <c r="AY740" s="220" t="s">
        <v>160</v>
      </c>
    </row>
    <row r="741" s="11" customFormat="1">
      <c r="B741" s="210"/>
      <c r="C741" s="211"/>
      <c r="D741" s="212" t="s">
        <v>168</v>
      </c>
      <c r="E741" s="213" t="s">
        <v>19</v>
      </c>
      <c r="F741" s="214" t="s">
        <v>1176</v>
      </c>
      <c r="G741" s="211"/>
      <c r="H741" s="213" t="s">
        <v>19</v>
      </c>
      <c r="I741" s="215"/>
      <c r="J741" s="211"/>
      <c r="K741" s="211"/>
      <c r="L741" s="216"/>
      <c r="M741" s="217"/>
      <c r="N741" s="218"/>
      <c r="O741" s="218"/>
      <c r="P741" s="218"/>
      <c r="Q741" s="218"/>
      <c r="R741" s="218"/>
      <c r="S741" s="218"/>
      <c r="T741" s="219"/>
      <c r="AT741" s="220" t="s">
        <v>168</v>
      </c>
      <c r="AU741" s="220" t="s">
        <v>83</v>
      </c>
      <c r="AV741" s="11" t="s">
        <v>78</v>
      </c>
      <c r="AW741" s="11" t="s">
        <v>34</v>
      </c>
      <c r="AX741" s="11" t="s">
        <v>73</v>
      </c>
      <c r="AY741" s="220" t="s">
        <v>160</v>
      </c>
    </row>
    <row r="742" s="11" customFormat="1">
      <c r="B742" s="210"/>
      <c r="C742" s="211"/>
      <c r="D742" s="212" t="s">
        <v>168</v>
      </c>
      <c r="E742" s="213" t="s">
        <v>19</v>
      </c>
      <c r="F742" s="214" t="s">
        <v>1177</v>
      </c>
      <c r="G742" s="211"/>
      <c r="H742" s="213" t="s">
        <v>19</v>
      </c>
      <c r="I742" s="215"/>
      <c r="J742" s="211"/>
      <c r="K742" s="211"/>
      <c r="L742" s="216"/>
      <c r="M742" s="217"/>
      <c r="N742" s="218"/>
      <c r="O742" s="218"/>
      <c r="P742" s="218"/>
      <c r="Q742" s="218"/>
      <c r="R742" s="218"/>
      <c r="S742" s="218"/>
      <c r="T742" s="219"/>
      <c r="AT742" s="220" t="s">
        <v>168</v>
      </c>
      <c r="AU742" s="220" t="s">
        <v>83</v>
      </c>
      <c r="AV742" s="11" t="s">
        <v>78</v>
      </c>
      <c r="AW742" s="11" t="s">
        <v>34</v>
      </c>
      <c r="AX742" s="11" t="s">
        <v>73</v>
      </c>
      <c r="AY742" s="220" t="s">
        <v>160</v>
      </c>
    </row>
    <row r="743" s="11" customFormat="1">
      <c r="B743" s="210"/>
      <c r="C743" s="211"/>
      <c r="D743" s="212" t="s">
        <v>168</v>
      </c>
      <c r="E743" s="213" t="s">
        <v>19</v>
      </c>
      <c r="F743" s="214" t="s">
        <v>1178</v>
      </c>
      <c r="G743" s="211"/>
      <c r="H743" s="213" t="s">
        <v>19</v>
      </c>
      <c r="I743" s="215"/>
      <c r="J743" s="211"/>
      <c r="K743" s="211"/>
      <c r="L743" s="216"/>
      <c r="M743" s="217"/>
      <c r="N743" s="218"/>
      <c r="O743" s="218"/>
      <c r="P743" s="218"/>
      <c r="Q743" s="218"/>
      <c r="R743" s="218"/>
      <c r="S743" s="218"/>
      <c r="T743" s="219"/>
      <c r="AT743" s="220" t="s">
        <v>168</v>
      </c>
      <c r="AU743" s="220" t="s">
        <v>83</v>
      </c>
      <c r="AV743" s="11" t="s">
        <v>78</v>
      </c>
      <c r="AW743" s="11" t="s">
        <v>34</v>
      </c>
      <c r="AX743" s="11" t="s">
        <v>73</v>
      </c>
      <c r="AY743" s="220" t="s">
        <v>160</v>
      </c>
    </row>
    <row r="744" s="11" customFormat="1">
      <c r="B744" s="210"/>
      <c r="C744" s="211"/>
      <c r="D744" s="212" t="s">
        <v>168</v>
      </c>
      <c r="E744" s="213" t="s">
        <v>19</v>
      </c>
      <c r="F744" s="214" t="s">
        <v>1179</v>
      </c>
      <c r="G744" s="211"/>
      <c r="H744" s="213" t="s">
        <v>19</v>
      </c>
      <c r="I744" s="215"/>
      <c r="J744" s="211"/>
      <c r="K744" s="211"/>
      <c r="L744" s="216"/>
      <c r="M744" s="217"/>
      <c r="N744" s="218"/>
      <c r="O744" s="218"/>
      <c r="P744" s="218"/>
      <c r="Q744" s="218"/>
      <c r="R744" s="218"/>
      <c r="S744" s="218"/>
      <c r="T744" s="219"/>
      <c r="AT744" s="220" t="s">
        <v>168</v>
      </c>
      <c r="AU744" s="220" t="s">
        <v>83</v>
      </c>
      <c r="AV744" s="11" t="s">
        <v>78</v>
      </c>
      <c r="AW744" s="11" t="s">
        <v>34</v>
      </c>
      <c r="AX744" s="11" t="s">
        <v>73</v>
      </c>
      <c r="AY744" s="220" t="s">
        <v>160</v>
      </c>
    </row>
    <row r="745" s="14" customFormat="1">
      <c r="B745" s="243"/>
      <c r="C745" s="244"/>
      <c r="D745" s="212" t="s">
        <v>168</v>
      </c>
      <c r="E745" s="245" t="s">
        <v>19</v>
      </c>
      <c r="F745" s="246" t="s">
        <v>183</v>
      </c>
      <c r="G745" s="244"/>
      <c r="H745" s="247">
        <v>1</v>
      </c>
      <c r="I745" s="248"/>
      <c r="J745" s="244"/>
      <c r="K745" s="244"/>
      <c r="L745" s="249"/>
      <c r="M745" s="250"/>
      <c r="N745" s="251"/>
      <c r="O745" s="251"/>
      <c r="P745" s="251"/>
      <c r="Q745" s="251"/>
      <c r="R745" s="251"/>
      <c r="S745" s="251"/>
      <c r="T745" s="252"/>
      <c r="AT745" s="253" t="s">
        <v>168</v>
      </c>
      <c r="AU745" s="253" t="s">
        <v>83</v>
      </c>
      <c r="AV745" s="14" t="s">
        <v>166</v>
      </c>
      <c r="AW745" s="14" t="s">
        <v>34</v>
      </c>
      <c r="AX745" s="14" t="s">
        <v>78</v>
      </c>
      <c r="AY745" s="253" t="s">
        <v>160</v>
      </c>
    </row>
    <row r="746" s="10" customFormat="1" ht="22.8" customHeight="1">
      <c r="B746" s="182"/>
      <c r="C746" s="183"/>
      <c r="D746" s="184" t="s">
        <v>72</v>
      </c>
      <c r="E746" s="196" t="s">
        <v>1180</v>
      </c>
      <c r="F746" s="196" t="s">
        <v>1181</v>
      </c>
      <c r="G746" s="183"/>
      <c r="H746" s="183"/>
      <c r="I746" s="186"/>
      <c r="J746" s="197">
        <f>BK746</f>
        <v>0</v>
      </c>
      <c r="K746" s="183"/>
      <c r="L746" s="188"/>
      <c r="M746" s="189"/>
      <c r="N746" s="190"/>
      <c r="O746" s="190"/>
      <c r="P746" s="191">
        <f>SUM(P747:P752)</f>
        <v>0</v>
      </c>
      <c r="Q746" s="190"/>
      <c r="R746" s="191">
        <f>SUM(R747:R752)</f>
        <v>0</v>
      </c>
      <c r="S746" s="190"/>
      <c r="T746" s="192">
        <f>SUM(T747:T752)</f>
        <v>0</v>
      </c>
      <c r="AR746" s="193" t="s">
        <v>189</v>
      </c>
      <c r="AT746" s="194" t="s">
        <v>72</v>
      </c>
      <c r="AU746" s="194" t="s">
        <v>78</v>
      </c>
      <c r="AY746" s="193" t="s">
        <v>160</v>
      </c>
      <c r="BK746" s="195">
        <f>SUM(BK747:BK752)</f>
        <v>0</v>
      </c>
    </row>
    <row r="747" s="1" customFormat="1" ht="16.5" customHeight="1">
      <c r="B747" s="38"/>
      <c r="C747" s="198" t="s">
        <v>1182</v>
      </c>
      <c r="D747" s="198" t="s">
        <v>162</v>
      </c>
      <c r="E747" s="199" t="s">
        <v>1183</v>
      </c>
      <c r="F747" s="200" t="s">
        <v>1181</v>
      </c>
      <c r="G747" s="201" t="s">
        <v>1145</v>
      </c>
      <c r="H747" s="202">
        <v>1</v>
      </c>
      <c r="I747" s="203"/>
      <c r="J747" s="204">
        <f>ROUND(I747*H747,2)</f>
        <v>0</v>
      </c>
      <c r="K747" s="200" t="s">
        <v>165</v>
      </c>
      <c r="L747" s="43"/>
      <c r="M747" s="205" t="s">
        <v>19</v>
      </c>
      <c r="N747" s="206" t="s">
        <v>44</v>
      </c>
      <c r="O747" s="79"/>
      <c r="P747" s="207">
        <f>O747*H747</f>
        <v>0</v>
      </c>
      <c r="Q747" s="207">
        <v>0</v>
      </c>
      <c r="R747" s="207">
        <f>Q747*H747</f>
        <v>0</v>
      </c>
      <c r="S747" s="207">
        <v>0</v>
      </c>
      <c r="T747" s="208">
        <f>S747*H747</f>
        <v>0</v>
      </c>
      <c r="AR747" s="17" t="s">
        <v>1146</v>
      </c>
      <c r="AT747" s="17" t="s">
        <v>162</v>
      </c>
      <c r="AU747" s="17" t="s">
        <v>83</v>
      </c>
      <c r="AY747" s="17" t="s">
        <v>160</v>
      </c>
      <c r="BE747" s="209">
        <f>IF(N747="základní",J747,0)</f>
        <v>0</v>
      </c>
      <c r="BF747" s="209">
        <f>IF(N747="snížená",J747,0)</f>
        <v>0</v>
      </c>
      <c r="BG747" s="209">
        <f>IF(N747="zákl. přenesená",J747,0)</f>
        <v>0</v>
      </c>
      <c r="BH747" s="209">
        <f>IF(N747="sníž. přenesená",J747,0)</f>
        <v>0</v>
      </c>
      <c r="BI747" s="209">
        <f>IF(N747="nulová",J747,0)</f>
        <v>0</v>
      </c>
      <c r="BJ747" s="17" t="s">
        <v>78</v>
      </c>
      <c r="BK747" s="209">
        <f>ROUND(I747*H747,2)</f>
        <v>0</v>
      </c>
      <c r="BL747" s="17" t="s">
        <v>1146</v>
      </c>
      <c r="BM747" s="17" t="s">
        <v>1184</v>
      </c>
    </row>
    <row r="748" s="11" customFormat="1">
      <c r="B748" s="210"/>
      <c r="C748" s="211"/>
      <c r="D748" s="212" t="s">
        <v>168</v>
      </c>
      <c r="E748" s="213" t="s">
        <v>19</v>
      </c>
      <c r="F748" s="214" t="s">
        <v>1185</v>
      </c>
      <c r="G748" s="211"/>
      <c r="H748" s="213" t="s">
        <v>19</v>
      </c>
      <c r="I748" s="215"/>
      <c r="J748" s="211"/>
      <c r="K748" s="211"/>
      <c r="L748" s="216"/>
      <c r="M748" s="217"/>
      <c r="N748" s="218"/>
      <c r="O748" s="218"/>
      <c r="P748" s="218"/>
      <c r="Q748" s="218"/>
      <c r="R748" s="218"/>
      <c r="S748" s="218"/>
      <c r="T748" s="219"/>
      <c r="AT748" s="220" t="s">
        <v>168</v>
      </c>
      <c r="AU748" s="220" t="s">
        <v>83</v>
      </c>
      <c r="AV748" s="11" t="s">
        <v>78</v>
      </c>
      <c r="AW748" s="11" t="s">
        <v>34</v>
      </c>
      <c r="AX748" s="11" t="s">
        <v>73</v>
      </c>
      <c r="AY748" s="220" t="s">
        <v>160</v>
      </c>
    </row>
    <row r="749" s="11" customFormat="1">
      <c r="B749" s="210"/>
      <c r="C749" s="211"/>
      <c r="D749" s="212" t="s">
        <v>168</v>
      </c>
      <c r="E749" s="213" t="s">
        <v>19</v>
      </c>
      <c r="F749" s="214" t="s">
        <v>1186</v>
      </c>
      <c r="G749" s="211"/>
      <c r="H749" s="213" t="s">
        <v>19</v>
      </c>
      <c r="I749" s="215"/>
      <c r="J749" s="211"/>
      <c r="K749" s="211"/>
      <c r="L749" s="216"/>
      <c r="M749" s="217"/>
      <c r="N749" s="218"/>
      <c r="O749" s="218"/>
      <c r="P749" s="218"/>
      <c r="Q749" s="218"/>
      <c r="R749" s="218"/>
      <c r="S749" s="218"/>
      <c r="T749" s="219"/>
      <c r="AT749" s="220" t="s">
        <v>168</v>
      </c>
      <c r="AU749" s="220" t="s">
        <v>83</v>
      </c>
      <c r="AV749" s="11" t="s">
        <v>78</v>
      </c>
      <c r="AW749" s="11" t="s">
        <v>34</v>
      </c>
      <c r="AX749" s="11" t="s">
        <v>73</v>
      </c>
      <c r="AY749" s="220" t="s">
        <v>160</v>
      </c>
    </row>
    <row r="750" s="12" customFormat="1">
      <c r="B750" s="221"/>
      <c r="C750" s="222"/>
      <c r="D750" s="212" t="s">
        <v>168</v>
      </c>
      <c r="E750" s="223" t="s">
        <v>19</v>
      </c>
      <c r="F750" s="224" t="s">
        <v>78</v>
      </c>
      <c r="G750" s="222"/>
      <c r="H750" s="225">
        <v>1</v>
      </c>
      <c r="I750" s="226"/>
      <c r="J750" s="222"/>
      <c r="K750" s="222"/>
      <c r="L750" s="227"/>
      <c r="M750" s="228"/>
      <c r="N750" s="229"/>
      <c r="O750" s="229"/>
      <c r="P750" s="229"/>
      <c r="Q750" s="229"/>
      <c r="R750" s="229"/>
      <c r="S750" s="229"/>
      <c r="T750" s="230"/>
      <c r="AT750" s="231" t="s">
        <v>168</v>
      </c>
      <c r="AU750" s="231" t="s">
        <v>83</v>
      </c>
      <c r="AV750" s="12" t="s">
        <v>83</v>
      </c>
      <c r="AW750" s="12" t="s">
        <v>34</v>
      </c>
      <c r="AX750" s="12" t="s">
        <v>78</v>
      </c>
      <c r="AY750" s="231" t="s">
        <v>160</v>
      </c>
    </row>
    <row r="751" s="1" customFormat="1" ht="16.5" customHeight="1">
      <c r="B751" s="38"/>
      <c r="C751" s="198" t="s">
        <v>1187</v>
      </c>
      <c r="D751" s="198" t="s">
        <v>162</v>
      </c>
      <c r="E751" s="199" t="s">
        <v>1188</v>
      </c>
      <c r="F751" s="200" t="s">
        <v>1189</v>
      </c>
      <c r="G751" s="201" t="s">
        <v>1145</v>
      </c>
      <c r="H751" s="202">
        <v>1</v>
      </c>
      <c r="I751" s="203"/>
      <c r="J751" s="204">
        <f>ROUND(I751*H751,2)</f>
        <v>0</v>
      </c>
      <c r="K751" s="200" t="s">
        <v>165</v>
      </c>
      <c r="L751" s="43"/>
      <c r="M751" s="205" t="s">
        <v>19</v>
      </c>
      <c r="N751" s="206" t="s">
        <v>44</v>
      </c>
      <c r="O751" s="79"/>
      <c r="P751" s="207">
        <f>O751*H751</f>
        <v>0</v>
      </c>
      <c r="Q751" s="207">
        <v>0</v>
      </c>
      <c r="R751" s="207">
        <f>Q751*H751</f>
        <v>0</v>
      </c>
      <c r="S751" s="207">
        <v>0</v>
      </c>
      <c r="T751" s="208">
        <f>S751*H751</f>
        <v>0</v>
      </c>
      <c r="AR751" s="17" t="s">
        <v>1146</v>
      </c>
      <c r="AT751" s="17" t="s">
        <v>162</v>
      </c>
      <c r="AU751" s="17" t="s">
        <v>83</v>
      </c>
      <c r="AY751" s="17" t="s">
        <v>160</v>
      </c>
      <c r="BE751" s="209">
        <f>IF(N751="základní",J751,0)</f>
        <v>0</v>
      </c>
      <c r="BF751" s="209">
        <f>IF(N751="snížená",J751,0)</f>
        <v>0</v>
      </c>
      <c r="BG751" s="209">
        <f>IF(N751="zákl. přenesená",J751,0)</f>
        <v>0</v>
      </c>
      <c r="BH751" s="209">
        <f>IF(N751="sníž. přenesená",J751,0)</f>
        <v>0</v>
      </c>
      <c r="BI751" s="209">
        <f>IF(N751="nulová",J751,0)</f>
        <v>0</v>
      </c>
      <c r="BJ751" s="17" t="s">
        <v>78</v>
      </c>
      <c r="BK751" s="209">
        <f>ROUND(I751*H751,2)</f>
        <v>0</v>
      </c>
      <c r="BL751" s="17" t="s">
        <v>1146</v>
      </c>
      <c r="BM751" s="17" t="s">
        <v>1190</v>
      </c>
    </row>
    <row r="752" s="12" customFormat="1">
      <c r="B752" s="221"/>
      <c r="C752" s="222"/>
      <c r="D752" s="212" t="s">
        <v>168</v>
      </c>
      <c r="E752" s="223" t="s">
        <v>19</v>
      </c>
      <c r="F752" s="224" t="s">
        <v>1191</v>
      </c>
      <c r="G752" s="222"/>
      <c r="H752" s="225">
        <v>1</v>
      </c>
      <c r="I752" s="226"/>
      <c r="J752" s="222"/>
      <c r="K752" s="222"/>
      <c r="L752" s="227"/>
      <c r="M752" s="266"/>
      <c r="N752" s="267"/>
      <c r="O752" s="267"/>
      <c r="P752" s="267"/>
      <c r="Q752" s="267"/>
      <c r="R752" s="267"/>
      <c r="S752" s="267"/>
      <c r="T752" s="268"/>
      <c r="AT752" s="231" t="s">
        <v>168</v>
      </c>
      <c r="AU752" s="231" t="s">
        <v>83</v>
      </c>
      <c r="AV752" s="12" t="s">
        <v>83</v>
      </c>
      <c r="AW752" s="12" t="s">
        <v>34</v>
      </c>
      <c r="AX752" s="12" t="s">
        <v>78</v>
      </c>
      <c r="AY752" s="231" t="s">
        <v>160</v>
      </c>
    </row>
    <row r="753" s="1" customFormat="1" ht="6.96" customHeight="1">
      <c r="B753" s="57"/>
      <c r="C753" s="58"/>
      <c r="D753" s="58"/>
      <c r="E753" s="58"/>
      <c r="F753" s="58"/>
      <c r="G753" s="58"/>
      <c r="H753" s="58"/>
      <c r="I753" s="149"/>
      <c r="J753" s="58"/>
      <c r="K753" s="58"/>
      <c r="L753" s="43"/>
    </row>
  </sheetData>
  <sheetProtection sheet="1" autoFilter="0" formatColumns="0" formatRows="0" objects="1" scenarios="1" spinCount="100000" saltValue="z2WsDTWY7OQovfD2cJHvVFuUNkBvzbt5eiJnpcfg7wFd4eSsEO0zrVKX57d5p6J2DBo8G7ej0w7vk5xxtIXpEQ==" hashValue="14hFM3D6C2U3NtdKGWzI++D78LgZagwv0b9nKxA3P7zx0060XIizcS21oTUrq67uOZNRjUA38caVBAP2d1V53g==" algorithmName="SHA-512" password="CC35"/>
  <autoFilter ref="C105:K752"/>
  <mergeCells count="6">
    <mergeCell ref="E7:H7"/>
    <mergeCell ref="E16:H16"/>
    <mergeCell ref="E25:H25"/>
    <mergeCell ref="E46:H46"/>
    <mergeCell ref="E98:H9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69" customWidth="1"/>
    <col min="2" max="2" width="1.664063" style="269" customWidth="1"/>
    <col min="3" max="4" width="5" style="269" customWidth="1"/>
    <col min="5" max="5" width="11.67" style="269" customWidth="1"/>
    <col min="6" max="6" width="9.17" style="269" customWidth="1"/>
    <col min="7" max="7" width="5" style="269" customWidth="1"/>
    <col min="8" max="8" width="77.83" style="269" customWidth="1"/>
    <col min="9" max="10" width="20" style="269" customWidth="1"/>
    <col min="11" max="11" width="1.664063" style="269" customWidth="1"/>
  </cols>
  <sheetData>
    <row r="1" ht="37.5" customHeight="1"/>
    <row r="2" ht="7.5" customHeight="1">
      <c r="B2" s="270"/>
      <c r="C2" s="271"/>
      <c r="D2" s="271"/>
      <c r="E2" s="271"/>
      <c r="F2" s="271"/>
      <c r="G2" s="271"/>
      <c r="H2" s="271"/>
      <c r="I2" s="271"/>
      <c r="J2" s="271"/>
      <c r="K2" s="272"/>
    </row>
    <row r="3" s="15" customFormat="1" ht="45" customHeight="1">
      <c r="B3" s="273"/>
      <c r="C3" s="274" t="s">
        <v>1192</v>
      </c>
      <c r="D3" s="274"/>
      <c r="E3" s="274"/>
      <c r="F3" s="274"/>
      <c r="G3" s="274"/>
      <c r="H3" s="274"/>
      <c r="I3" s="274"/>
      <c r="J3" s="274"/>
      <c r="K3" s="275"/>
    </row>
    <row r="4" ht="25.5" customHeight="1">
      <c r="B4" s="276"/>
      <c r="C4" s="277" t="s">
        <v>1193</v>
      </c>
      <c r="D4" s="277"/>
      <c r="E4" s="277"/>
      <c r="F4" s="277"/>
      <c r="G4" s="277"/>
      <c r="H4" s="277"/>
      <c r="I4" s="277"/>
      <c r="J4" s="277"/>
      <c r="K4" s="278"/>
    </row>
    <row r="5" ht="5.25" customHeight="1">
      <c r="B5" s="276"/>
      <c r="C5" s="279"/>
      <c r="D5" s="279"/>
      <c r="E5" s="279"/>
      <c r="F5" s="279"/>
      <c r="G5" s="279"/>
      <c r="H5" s="279"/>
      <c r="I5" s="279"/>
      <c r="J5" s="279"/>
      <c r="K5" s="278"/>
    </row>
    <row r="6" ht="15" customHeight="1">
      <c r="B6" s="276"/>
      <c r="C6" s="280" t="s">
        <v>1194</v>
      </c>
      <c r="D6" s="280"/>
      <c r="E6" s="280"/>
      <c r="F6" s="280"/>
      <c r="G6" s="280"/>
      <c r="H6" s="280"/>
      <c r="I6" s="280"/>
      <c r="J6" s="280"/>
      <c r="K6" s="278"/>
    </row>
    <row r="7" ht="15" customHeight="1">
      <c r="B7" s="281"/>
      <c r="C7" s="280" t="s">
        <v>1195</v>
      </c>
      <c r="D7" s="280"/>
      <c r="E7" s="280"/>
      <c r="F7" s="280"/>
      <c r="G7" s="280"/>
      <c r="H7" s="280"/>
      <c r="I7" s="280"/>
      <c r="J7" s="280"/>
      <c r="K7" s="278"/>
    </row>
    <row r="8" ht="12.75" customHeight="1">
      <c r="B8" s="281"/>
      <c r="C8" s="280"/>
      <c r="D8" s="280"/>
      <c r="E8" s="280"/>
      <c r="F8" s="280"/>
      <c r="G8" s="280"/>
      <c r="H8" s="280"/>
      <c r="I8" s="280"/>
      <c r="J8" s="280"/>
      <c r="K8" s="278"/>
    </row>
    <row r="9" ht="15" customHeight="1">
      <c r="B9" s="281"/>
      <c r="C9" s="280" t="s">
        <v>1196</v>
      </c>
      <c r="D9" s="280"/>
      <c r="E9" s="280"/>
      <c r="F9" s="280"/>
      <c r="G9" s="280"/>
      <c r="H9" s="280"/>
      <c r="I9" s="280"/>
      <c r="J9" s="280"/>
      <c r="K9" s="278"/>
    </row>
    <row r="10" ht="15" customHeight="1">
      <c r="B10" s="281"/>
      <c r="C10" s="280"/>
      <c r="D10" s="280" t="s">
        <v>1197</v>
      </c>
      <c r="E10" s="280"/>
      <c r="F10" s="280"/>
      <c r="G10" s="280"/>
      <c r="H10" s="280"/>
      <c r="I10" s="280"/>
      <c r="J10" s="280"/>
      <c r="K10" s="278"/>
    </row>
    <row r="11" ht="15" customHeight="1">
      <c r="B11" s="281"/>
      <c r="C11" s="282"/>
      <c r="D11" s="280" t="s">
        <v>1198</v>
      </c>
      <c r="E11" s="280"/>
      <c r="F11" s="280"/>
      <c r="G11" s="280"/>
      <c r="H11" s="280"/>
      <c r="I11" s="280"/>
      <c r="J11" s="280"/>
      <c r="K11" s="278"/>
    </row>
    <row r="12" ht="15" customHeight="1">
      <c r="B12" s="281"/>
      <c r="C12" s="282"/>
      <c r="D12" s="280"/>
      <c r="E12" s="280"/>
      <c r="F12" s="280"/>
      <c r="G12" s="280"/>
      <c r="H12" s="280"/>
      <c r="I12" s="280"/>
      <c r="J12" s="280"/>
      <c r="K12" s="278"/>
    </row>
    <row r="13" ht="15" customHeight="1">
      <c r="B13" s="281"/>
      <c r="C13" s="282"/>
      <c r="D13" s="283" t="s">
        <v>1199</v>
      </c>
      <c r="E13" s="280"/>
      <c r="F13" s="280"/>
      <c r="G13" s="280"/>
      <c r="H13" s="280"/>
      <c r="I13" s="280"/>
      <c r="J13" s="280"/>
      <c r="K13" s="278"/>
    </row>
    <row r="14" ht="12.75" customHeight="1">
      <c r="B14" s="281"/>
      <c r="C14" s="282"/>
      <c r="D14" s="282"/>
      <c r="E14" s="282"/>
      <c r="F14" s="282"/>
      <c r="G14" s="282"/>
      <c r="H14" s="282"/>
      <c r="I14" s="282"/>
      <c r="J14" s="282"/>
      <c r="K14" s="278"/>
    </row>
    <row r="15" ht="15" customHeight="1">
      <c r="B15" s="281"/>
      <c r="C15" s="282"/>
      <c r="D15" s="280" t="s">
        <v>1200</v>
      </c>
      <c r="E15" s="280"/>
      <c r="F15" s="280"/>
      <c r="G15" s="280"/>
      <c r="H15" s="280"/>
      <c r="I15" s="280"/>
      <c r="J15" s="280"/>
      <c r="K15" s="278"/>
    </row>
    <row r="16" ht="15" customHeight="1">
      <c r="B16" s="281"/>
      <c r="C16" s="282"/>
      <c r="D16" s="280" t="s">
        <v>1201</v>
      </c>
      <c r="E16" s="280"/>
      <c r="F16" s="280"/>
      <c r="G16" s="280"/>
      <c r="H16" s="280"/>
      <c r="I16" s="280"/>
      <c r="J16" s="280"/>
      <c r="K16" s="278"/>
    </row>
    <row r="17" ht="15" customHeight="1">
      <c r="B17" s="281"/>
      <c r="C17" s="282"/>
      <c r="D17" s="280" t="s">
        <v>1202</v>
      </c>
      <c r="E17" s="280"/>
      <c r="F17" s="280"/>
      <c r="G17" s="280"/>
      <c r="H17" s="280"/>
      <c r="I17" s="280"/>
      <c r="J17" s="280"/>
      <c r="K17" s="278"/>
    </row>
    <row r="18" ht="15" customHeight="1">
      <c r="B18" s="281"/>
      <c r="C18" s="282"/>
      <c r="D18" s="282"/>
      <c r="E18" s="284" t="s">
        <v>77</v>
      </c>
      <c r="F18" s="280" t="s">
        <v>1203</v>
      </c>
      <c r="G18" s="280"/>
      <c r="H18" s="280"/>
      <c r="I18" s="280"/>
      <c r="J18" s="280"/>
      <c r="K18" s="278"/>
    </row>
    <row r="19" ht="15" customHeight="1">
      <c r="B19" s="281"/>
      <c r="C19" s="282"/>
      <c r="D19" s="282"/>
      <c r="E19" s="284" t="s">
        <v>1204</v>
      </c>
      <c r="F19" s="280" t="s">
        <v>1205</v>
      </c>
      <c r="G19" s="280"/>
      <c r="H19" s="280"/>
      <c r="I19" s="280"/>
      <c r="J19" s="280"/>
      <c r="K19" s="278"/>
    </row>
    <row r="20" ht="15" customHeight="1">
      <c r="B20" s="281"/>
      <c r="C20" s="282"/>
      <c r="D20" s="282"/>
      <c r="E20" s="284" t="s">
        <v>1206</v>
      </c>
      <c r="F20" s="280" t="s">
        <v>1207</v>
      </c>
      <c r="G20" s="280"/>
      <c r="H20" s="280"/>
      <c r="I20" s="280"/>
      <c r="J20" s="280"/>
      <c r="K20" s="278"/>
    </row>
    <row r="21" ht="15" customHeight="1">
      <c r="B21" s="281"/>
      <c r="C21" s="282"/>
      <c r="D21" s="282"/>
      <c r="E21" s="284" t="s">
        <v>1208</v>
      </c>
      <c r="F21" s="280" t="s">
        <v>1209</v>
      </c>
      <c r="G21" s="280"/>
      <c r="H21" s="280"/>
      <c r="I21" s="280"/>
      <c r="J21" s="280"/>
      <c r="K21" s="278"/>
    </row>
    <row r="22" ht="15" customHeight="1">
      <c r="B22" s="281"/>
      <c r="C22" s="282"/>
      <c r="D22" s="282"/>
      <c r="E22" s="284" t="s">
        <v>1210</v>
      </c>
      <c r="F22" s="280" t="s">
        <v>1211</v>
      </c>
      <c r="G22" s="280"/>
      <c r="H22" s="280"/>
      <c r="I22" s="280"/>
      <c r="J22" s="280"/>
      <c r="K22" s="278"/>
    </row>
    <row r="23" ht="15" customHeight="1">
      <c r="B23" s="281"/>
      <c r="C23" s="282"/>
      <c r="D23" s="282"/>
      <c r="E23" s="284" t="s">
        <v>1212</v>
      </c>
      <c r="F23" s="280" t="s">
        <v>1213</v>
      </c>
      <c r="G23" s="280"/>
      <c r="H23" s="280"/>
      <c r="I23" s="280"/>
      <c r="J23" s="280"/>
      <c r="K23" s="278"/>
    </row>
    <row r="24" ht="12.75" customHeight="1">
      <c r="B24" s="281"/>
      <c r="C24" s="282"/>
      <c r="D24" s="282"/>
      <c r="E24" s="282"/>
      <c r="F24" s="282"/>
      <c r="G24" s="282"/>
      <c r="H24" s="282"/>
      <c r="I24" s="282"/>
      <c r="J24" s="282"/>
      <c r="K24" s="278"/>
    </row>
    <row r="25" ht="15" customHeight="1">
      <c r="B25" s="281"/>
      <c r="C25" s="280" t="s">
        <v>1214</v>
      </c>
      <c r="D25" s="280"/>
      <c r="E25" s="280"/>
      <c r="F25" s="280"/>
      <c r="G25" s="280"/>
      <c r="H25" s="280"/>
      <c r="I25" s="280"/>
      <c r="J25" s="280"/>
      <c r="K25" s="278"/>
    </row>
    <row r="26" ht="15" customHeight="1">
      <c r="B26" s="281"/>
      <c r="C26" s="280" t="s">
        <v>1215</v>
      </c>
      <c r="D26" s="280"/>
      <c r="E26" s="280"/>
      <c r="F26" s="280"/>
      <c r="G26" s="280"/>
      <c r="H26" s="280"/>
      <c r="I26" s="280"/>
      <c r="J26" s="280"/>
      <c r="K26" s="278"/>
    </row>
    <row r="27" ht="15" customHeight="1">
      <c r="B27" s="281"/>
      <c r="C27" s="280"/>
      <c r="D27" s="280" t="s">
        <v>1216</v>
      </c>
      <c r="E27" s="280"/>
      <c r="F27" s="280"/>
      <c r="G27" s="280"/>
      <c r="H27" s="280"/>
      <c r="I27" s="280"/>
      <c r="J27" s="280"/>
      <c r="K27" s="278"/>
    </row>
    <row r="28" ht="15" customHeight="1">
      <c r="B28" s="281"/>
      <c r="C28" s="282"/>
      <c r="D28" s="280" t="s">
        <v>1217</v>
      </c>
      <c r="E28" s="280"/>
      <c r="F28" s="280"/>
      <c r="G28" s="280"/>
      <c r="H28" s="280"/>
      <c r="I28" s="280"/>
      <c r="J28" s="280"/>
      <c r="K28" s="278"/>
    </row>
    <row r="29" ht="12.75" customHeight="1">
      <c r="B29" s="281"/>
      <c r="C29" s="282"/>
      <c r="D29" s="282"/>
      <c r="E29" s="282"/>
      <c r="F29" s="282"/>
      <c r="G29" s="282"/>
      <c r="H29" s="282"/>
      <c r="I29" s="282"/>
      <c r="J29" s="282"/>
      <c r="K29" s="278"/>
    </row>
    <row r="30" ht="15" customHeight="1">
      <c r="B30" s="281"/>
      <c r="C30" s="282"/>
      <c r="D30" s="280" t="s">
        <v>1218</v>
      </c>
      <c r="E30" s="280"/>
      <c r="F30" s="280"/>
      <c r="G30" s="280"/>
      <c r="H30" s="280"/>
      <c r="I30" s="280"/>
      <c r="J30" s="280"/>
      <c r="K30" s="278"/>
    </row>
    <row r="31" ht="15" customHeight="1">
      <c r="B31" s="281"/>
      <c r="C31" s="282"/>
      <c r="D31" s="280" t="s">
        <v>1219</v>
      </c>
      <c r="E31" s="280"/>
      <c r="F31" s="280"/>
      <c r="G31" s="280"/>
      <c r="H31" s="280"/>
      <c r="I31" s="280"/>
      <c r="J31" s="280"/>
      <c r="K31" s="278"/>
    </row>
    <row r="32" ht="12.75" customHeight="1">
      <c r="B32" s="281"/>
      <c r="C32" s="282"/>
      <c r="D32" s="282"/>
      <c r="E32" s="282"/>
      <c r="F32" s="282"/>
      <c r="G32" s="282"/>
      <c r="H32" s="282"/>
      <c r="I32" s="282"/>
      <c r="J32" s="282"/>
      <c r="K32" s="278"/>
    </row>
    <row r="33" ht="15" customHeight="1">
      <c r="B33" s="281"/>
      <c r="C33" s="282"/>
      <c r="D33" s="280" t="s">
        <v>1220</v>
      </c>
      <c r="E33" s="280"/>
      <c r="F33" s="280"/>
      <c r="G33" s="280"/>
      <c r="H33" s="280"/>
      <c r="I33" s="280"/>
      <c r="J33" s="280"/>
      <c r="K33" s="278"/>
    </row>
    <row r="34" ht="15" customHeight="1">
      <c r="B34" s="281"/>
      <c r="C34" s="282"/>
      <c r="D34" s="280" t="s">
        <v>1221</v>
      </c>
      <c r="E34" s="280"/>
      <c r="F34" s="280"/>
      <c r="G34" s="280"/>
      <c r="H34" s="280"/>
      <c r="I34" s="280"/>
      <c r="J34" s="280"/>
      <c r="K34" s="278"/>
    </row>
    <row r="35" ht="15" customHeight="1">
      <c r="B35" s="281"/>
      <c r="C35" s="282"/>
      <c r="D35" s="280" t="s">
        <v>1222</v>
      </c>
      <c r="E35" s="280"/>
      <c r="F35" s="280"/>
      <c r="G35" s="280"/>
      <c r="H35" s="280"/>
      <c r="I35" s="280"/>
      <c r="J35" s="280"/>
      <c r="K35" s="278"/>
    </row>
    <row r="36" ht="15" customHeight="1">
      <c r="B36" s="281"/>
      <c r="C36" s="282"/>
      <c r="D36" s="280"/>
      <c r="E36" s="283" t="s">
        <v>146</v>
      </c>
      <c r="F36" s="280"/>
      <c r="G36" s="280" t="s">
        <v>1223</v>
      </c>
      <c r="H36" s="280"/>
      <c r="I36" s="280"/>
      <c r="J36" s="280"/>
      <c r="K36" s="278"/>
    </row>
    <row r="37" ht="30.75" customHeight="1">
      <c r="B37" s="281"/>
      <c r="C37" s="282"/>
      <c r="D37" s="280"/>
      <c r="E37" s="283" t="s">
        <v>1224</v>
      </c>
      <c r="F37" s="280"/>
      <c r="G37" s="280" t="s">
        <v>1225</v>
      </c>
      <c r="H37" s="280"/>
      <c r="I37" s="280"/>
      <c r="J37" s="280"/>
      <c r="K37" s="278"/>
    </row>
    <row r="38" ht="15" customHeight="1">
      <c r="B38" s="281"/>
      <c r="C38" s="282"/>
      <c r="D38" s="280"/>
      <c r="E38" s="283" t="s">
        <v>54</v>
      </c>
      <c r="F38" s="280"/>
      <c r="G38" s="280" t="s">
        <v>1226</v>
      </c>
      <c r="H38" s="280"/>
      <c r="I38" s="280"/>
      <c r="J38" s="280"/>
      <c r="K38" s="278"/>
    </row>
    <row r="39" ht="15" customHeight="1">
      <c r="B39" s="281"/>
      <c r="C39" s="282"/>
      <c r="D39" s="280"/>
      <c r="E39" s="283" t="s">
        <v>55</v>
      </c>
      <c r="F39" s="280"/>
      <c r="G39" s="280" t="s">
        <v>1227</v>
      </c>
      <c r="H39" s="280"/>
      <c r="I39" s="280"/>
      <c r="J39" s="280"/>
      <c r="K39" s="278"/>
    </row>
    <row r="40" ht="15" customHeight="1">
      <c r="B40" s="281"/>
      <c r="C40" s="282"/>
      <c r="D40" s="280"/>
      <c r="E40" s="283" t="s">
        <v>147</v>
      </c>
      <c r="F40" s="280"/>
      <c r="G40" s="280" t="s">
        <v>1228</v>
      </c>
      <c r="H40" s="280"/>
      <c r="I40" s="280"/>
      <c r="J40" s="280"/>
      <c r="K40" s="278"/>
    </row>
    <row r="41" ht="15" customHeight="1">
      <c r="B41" s="281"/>
      <c r="C41" s="282"/>
      <c r="D41" s="280"/>
      <c r="E41" s="283" t="s">
        <v>148</v>
      </c>
      <c r="F41" s="280"/>
      <c r="G41" s="280" t="s">
        <v>1229</v>
      </c>
      <c r="H41" s="280"/>
      <c r="I41" s="280"/>
      <c r="J41" s="280"/>
      <c r="K41" s="278"/>
    </row>
    <row r="42" ht="15" customHeight="1">
      <c r="B42" s="281"/>
      <c r="C42" s="282"/>
      <c r="D42" s="280"/>
      <c r="E42" s="283" t="s">
        <v>1230</v>
      </c>
      <c r="F42" s="280"/>
      <c r="G42" s="280" t="s">
        <v>1231</v>
      </c>
      <c r="H42" s="280"/>
      <c r="I42" s="280"/>
      <c r="J42" s="280"/>
      <c r="K42" s="278"/>
    </row>
    <row r="43" ht="15" customHeight="1">
      <c r="B43" s="281"/>
      <c r="C43" s="282"/>
      <c r="D43" s="280"/>
      <c r="E43" s="283"/>
      <c r="F43" s="280"/>
      <c r="G43" s="280" t="s">
        <v>1232</v>
      </c>
      <c r="H43" s="280"/>
      <c r="I43" s="280"/>
      <c r="J43" s="280"/>
      <c r="K43" s="278"/>
    </row>
    <row r="44" ht="15" customHeight="1">
      <c r="B44" s="281"/>
      <c r="C44" s="282"/>
      <c r="D44" s="280"/>
      <c r="E44" s="283" t="s">
        <v>1233</v>
      </c>
      <c r="F44" s="280"/>
      <c r="G44" s="280" t="s">
        <v>1234</v>
      </c>
      <c r="H44" s="280"/>
      <c r="I44" s="280"/>
      <c r="J44" s="280"/>
      <c r="K44" s="278"/>
    </row>
    <row r="45" ht="15" customHeight="1">
      <c r="B45" s="281"/>
      <c r="C45" s="282"/>
      <c r="D45" s="280"/>
      <c r="E45" s="283" t="s">
        <v>150</v>
      </c>
      <c r="F45" s="280"/>
      <c r="G45" s="280" t="s">
        <v>1235</v>
      </c>
      <c r="H45" s="280"/>
      <c r="I45" s="280"/>
      <c r="J45" s="280"/>
      <c r="K45" s="278"/>
    </row>
    <row r="46" ht="12.75" customHeight="1">
      <c r="B46" s="281"/>
      <c r="C46" s="282"/>
      <c r="D46" s="280"/>
      <c r="E46" s="280"/>
      <c r="F46" s="280"/>
      <c r="G46" s="280"/>
      <c r="H46" s="280"/>
      <c r="I46" s="280"/>
      <c r="J46" s="280"/>
      <c r="K46" s="278"/>
    </row>
    <row r="47" ht="15" customHeight="1">
      <c r="B47" s="281"/>
      <c r="C47" s="282"/>
      <c r="D47" s="280" t="s">
        <v>1236</v>
      </c>
      <c r="E47" s="280"/>
      <c r="F47" s="280"/>
      <c r="G47" s="280"/>
      <c r="H47" s="280"/>
      <c r="I47" s="280"/>
      <c r="J47" s="280"/>
      <c r="K47" s="278"/>
    </row>
    <row r="48" ht="15" customHeight="1">
      <c r="B48" s="281"/>
      <c r="C48" s="282"/>
      <c r="D48" s="282"/>
      <c r="E48" s="280" t="s">
        <v>1237</v>
      </c>
      <c r="F48" s="280"/>
      <c r="G48" s="280"/>
      <c r="H48" s="280"/>
      <c r="I48" s="280"/>
      <c r="J48" s="280"/>
      <c r="K48" s="278"/>
    </row>
    <row r="49" ht="15" customHeight="1">
      <c r="B49" s="281"/>
      <c r="C49" s="282"/>
      <c r="D49" s="282"/>
      <c r="E49" s="280" t="s">
        <v>1238</v>
      </c>
      <c r="F49" s="280"/>
      <c r="G49" s="280"/>
      <c r="H49" s="280"/>
      <c r="I49" s="280"/>
      <c r="J49" s="280"/>
      <c r="K49" s="278"/>
    </row>
    <row r="50" ht="15" customHeight="1">
      <c r="B50" s="281"/>
      <c r="C50" s="282"/>
      <c r="D50" s="282"/>
      <c r="E50" s="280" t="s">
        <v>1239</v>
      </c>
      <c r="F50" s="280"/>
      <c r="G50" s="280"/>
      <c r="H50" s="280"/>
      <c r="I50" s="280"/>
      <c r="J50" s="280"/>
      <c r="K50" s="278"/>
    </row>
    <row r="51" ht="15" customHeight="1">
      <c r="B51" s="281"/>
      <c r="C51" s="282"/>
      <c r="D51" s="280" t="s">
        <v>1240</v>
      </c>
      <c r="E51" s="280"/>
      <c r="F51" s="280"/>
      <c r="G51" s="280"/>
      <c r="H51" s="280"/>
      <c r="I51" s="280"/>
      <c r="J51" s="280"/>
      <c r="K51" s="278"/>
    </row>
    <row r="52" ht="25.5" customHeight="1">
      <c r="B52" s="276"/>
      <c r="C52" s="277" t="s">
        <v>1241</v>
      </c>
      <c r="D52" s="277"/>
      <c r="E52" s="277"/>
      <c r="F52" s="277"/>
      <c r="G52" s="277"/>
      <c r="H52" s="277"/>
      <c r="I52" s="277"/>
      <c r="J52" s="277"/>
      <c r="K52" s="278"/>
    </row>
    <row r="53" ht="5.25" customHeight="1">
      <c r="B53" s="276"/>
      <c r="C53" s="279"/>
      <c r="D53" s="279"/>
      <c r="E53" s="279"/>
      <c r="F53" s="279"/>
      <c r="G53" s="279"/>
      <c r="H53" s="279"/>
      <c r="I53" s="279"/>
      <c r="J53" s="279"/>
      <c r="K53" s="278"/>
    </row>
    <row r="54" ht="15" customHeight="1">
      <c r="B54" s="276"/>
      <c r="C54" s="280" t="s">
        <v>1242</v>
      </c>
      <c r="D54" s="280"/>
      <c r="E54" s="280"/>
      <c r="F54" s="280"/>
      <c r="G54" s="280"/>
      <c r="H54" s="280"/>
      <c r="I54" s="280"/>
      <c r="J54" s="280"/>
      <c r="K54" s="278"/>
    </row>
    <row r="55" ht="15" customHeight="1">
      <c r="B55" s="276"/>
      <c r="C55" s="280" t="s">
        <v>1243</v>
      </c>
      <c r="D55" s="280"/>
      <c r="E55" s="280"/>
      <c r="F55" s="280"/>
      <c r="G55" s="280"/>
      <c r="H55" s="280"/>
      <c r="I55" s="280"/>
      <c r="J55" s="280"/>
      <c r="K55" s="278"/>
    </row>
    <row r="56" ht="12.75" customHeight="1">
      <c r="B56" s="276"/>
      <c r="C56" s="280"/>
      <c r="D56" s="280"/>
      <c r="E56" s="280"/>
      <c r="F56" s="280"/>
      <c r="G56" s="280"/>
      <c r="H56" s="280"/>
      <c r="I56" s="280"/>
      <c r="J56" s="280"/>
      <c r="K56" s="278"/>
    </row>
    <row r="57" ht="15" customHeight="1">
      <c r="B57" s="276"/>
      <c r="C57" s="280" t="s">
        <v>1244</v>
      </c>
      <c r="D57" s="280"/>
      <c r="E57" s="280"/>
      <c r="F57" s="280"/>
      <c r="G57" s="280"/>
      <c r="H57" s="280"/>
      <c r="I57" s="280"/>
      <c r="J57" s="280"/>
      <c r="K57" s="278"/>
    </row>
    <row r="58" ht="15" customHeight="1">
      <c r="B58" s="276"/>
      <c r="C58" s="282"/>
      <c r="D58" s="280" t="s">
        <v>1245</v>
      </c>
      <c r="E58" s="280"/>
      <c r="F58" s="280"/>
      <c r="G58" s="280"/>
      <c r="H58" s="280"/>
      <c r="I58" s="280"/>
      <c r="J58" s="280"/>
      <c r="K58" s="278"/>
    </row>
    <row r="59" ht="15" customHeight="1">
      <c r="B59" s="276"/>
      <c r="C59" s="282"/>
      <c r="D59" s="280" t="s">
        <v>1246</v>
      </c>
      <c r="E59" s="280"/>
      <c r="F59" s="280"/>
      <c r="G59" s="280"/>
      <c r="H59" s="280"/>
      <c r="I59" s="280"/>
      <c r="J59" s="280"/>
      <c r="K59" s="278"/>
    </row>
    <row r="60" ht="15" customHeight="1">
      <c r="B60" s="276"/>
      <c r="C60" s="282"/>
      <c r="D60" s="280" t="s">
        <v>1247</v>
      </c>
      <c r="E60" s="280"/>
      <c r="F60" s="280"/>
      <c r="G60" s="280"/>
      <c r="H60" s="280"/>
      <c r="I60" s="280"/>
      <c r="J60" s="280"/>
      <c r="K60" s="278"/>
    </row>
    <row r="61" ht="15" customHeight="1">
      <c r="B61" s="276"/>
      <c r="C61" s="282"/>
      <c r="D61" s="280" t="s">
        <v>1248</v>
      </c>
      <c r="E61" s="280"/>
      <c r="F61" s="280"/>
      <c r="G61" s="280"/>
      <c r="H61" s="280"/>
      <c r="I61" s="280"/>
      <c r="J61" s="280"/>
      <c r="K61" s="278"/>
    </row>
    <row r="62" ht="15" customHeight="1">
      <c r="B62" s="276"/>
      <c r="C62" s="282"/>
      <c r="D62" s="285" t="s">
        <v>1249</v>
      </c>
      <c r="E62" s="285"/>
      <c r="F62" s="285"/>
      <c r="G62" s="285"/>
      <c r="H62" s="285"/>
      <c r="I62" s="285"/>
      <c r="J62" s="285"/>
      <c r="K62" s="278"/>
    </row>
    <row r="63" ht="15" customHeight="1">
      <c r="B63" s="276"/>
      <c r="C63" s="282"/>
      <c r="D63" s="280" t="s">
        <v>1250</v>
      </c>
      <c r="E63" s="280"/>
      <c r="F63" s="280"/>
      <c r="G63" s="280"/>
      <c r="H63" s="280"/>
      <c r="I63" s="280"/>
      <c r="J63" s="280"/>
      <c r="K63" s="278"/>
    </row>
    <row r="64" ht="12.75" customHeight="1">
      <c r="B64" s="276"/>
      <c r="C64" s="282"/>
      <c r="D64" s="282"/>
      <c r="E64" s="286"/>
      <c r="F64" s="282"/>
      <c r="G64" s="282"/>
      <c r="H64" s="282"/>
      <c r="I64" s="282"/>
      <c r="J64" s="282"/>
      <c r="K64" s="278"/>
    </row>
    <row r="65" ht="15" customHeight="1">
      <c r="B65" s="276"/>
      <c r="C65" s="282"/>
      <c r="D65" s="280" t="s">
        <v>1251</v>
      </c>
      <c r="E65" s="280"/>
      <c r="F65" s="280"/>
      <c r="G65" s="280"/>
      <c r="H65" s="280"/>
      <c r="I65" s="280"/>
      <c r="J65" s="280"/>
      <c r="K65" s="278"/>
    </row>
    <row r="66" ht="15" customHeight="1">
      <c r="B66" s="276"/>
      <c r="C66" s="282"/>
      <c r="D66" s="285" t="s">
        <v>1252</v>
      </c>
      <c r="E66" s="285"/>
      <c r="F66" s="285"/>
      <c r="G66" s="285"/>
      <c r="H66" s="285"/>
      <c r="I66" s="285"/>
      <c r="J66" s="285"/>
      <c r="K66" s="278"/>
    </row>
    <row r="67" ht="15" customHeight="1">
      <c r="B67" s="276"/>
      <c r="C67" s="282"/>
      <c r="D67" s="280" t="s">
        <v>1253</v>
      </c>
      <c r="E67" s="280"/>
      <c r="F67" s="280"/>
      <c r="G67" s="280"/>
      <c r="H67" s="280"/>
      <c r="I67" s="280"/>
      <c r="J67" s="280"/>
      <c r="K67" s="278"/>
    </row>
    <row r="68" ht="15" customHeight="1">
      <c r="B68" s="276"/>
      <c r="C68" s="282"/>
      <c r="D68" s="280" t="s">
        <v>1254</v>
      </c>
      <c r="E68" s="280"/>
      <c r="F68" s="280"/>
      <c r="G68" s="280"/>
      <c r="H68" s="280"/>
      <c r="I68" s="280"/>
      <c r="J68" s="280"/>
      <c r="K68" s="278"/>
    </row>
    <row r="69" ht="15" customHeight="1">
      <c r="B69" s="276"/>
      <c r="C69" s="282"/>
      <c r="D69" s="280" t="s">
        <v>1255</v>
      </c>
      <c r="E69" s="280"/>
      <c r="F69" s="280"/>
      <c r="G69" s="280"/>
      <c r="H69" s="280"/>
      <c r="I69" s="280"/>
      <c r="J69" s="280"/>
      <c r="K69" s="278"/>
    </row>
    <row r="70" ht="15" customHeight="1">
      <c r="B70" s="276"/>
      <c r="C70" s="282"/>
      <c r="D70" s="280" t="s">
        <v>1256</v>
      </c>
      <c r="E70" s="280"/>
      <c r="F70" s="280"/>
      <c r="G70" s="280"/>
      <c r="H70" s="280"/>
      <c r="I70" s="280"/>
      <c r="J70" s="280"/>
      <c r="K70" s="278"/>
    </row>
    <row r="71" ht="12.75" customHeight="1">
      <c r="B71" s="287"/>
      <c r="C71" s="288"/>
      <c r="D71" s="288"/>
      <c r="E71" s="288"/>
      <c r="F71" s="288"/>
      <c r="G71" s="288"/>
      <c r="H71" s="288"/>
      <c r="I71" s="288"/>
      <c r="J71" s="288"/>
      <c r="K71" s="289"/>
    </row>
    <row r="72" ht="18.75" customHeight="1">
      <c r="B72" s="290"/>
      <c r="C72" s="290"/>
      <c r="D72" s="290"/>
      <c r="E72" s="290"/>
      <c r="F72" s="290"/>
      <c r="G72" s="290"/>
      <c r="H72" s="290"/>
      <c r="I72" s="290"/>
      <c r="J72" s="290"/>
      <c r="K72" s="291"/>
    </row>
    <row r="73" ht="18.75" customHeight="1">
      <c r="B73" s="291"/>
      <c r="C73" s="291"/>
      <c r="D73" s="291"/>
      <c r="E73" s="291"/>
      <c r="F73" s="291"/>
      <c r="G73" s="291"/>
      <c r="H73" s="291"/>
      <c r="I73" s="291"/>
      <c r="J73" s="291"/>
      <c r="K73" s="291"/>
    </row>
    <row r="74" ht="7.5" customHeight="1">
      <c r="B74" s="292"/>
      <c r="C74" s="293"/>
      <c r="D74" s="293"/>
      <c r="E74" s="293"/>
      <c r="F74" s="293"/>
      <c r="G74" s="293"/>
      <c r="H74" s="293"/>
      <c r="I74" s="293"/>
      <c r="J74" s="293"/>
      <c r="K74" s="294"/>
    </row>
    <row r="75" ht="45" customHeight="1">
      <c r="B75" s="295"/>
      <c r="C75" s="296" t="s">
        <v>1257</v>
      </c>
      <c r="D75" s="296"/>
      <c r="E75" s="296"/>
      <c r="F75" s="296"/>
      <c r="G75" s="296"/>
      <c r="H75" s="296"/>
      <c r="I75" s="296"/>
      <c r="J75" s="296"/>
      <c r="K75" s="297"/>
    </row>
    <row r="76" ht="17.25" customHeight="1">
      <c r="B76" s="295"/>
      <c r="C76" s="298" t="s">
        <v>1258</v>
      </c>
      <c r="D76" s="298"/>
      <c r="E76" s="298"/>
      <c r="F76" s="298" t="s">
        <v>1259</v>
      </c>
      <c r="G76" s="299"/>
      <c r="H76" s="298" t="s">
        <v>55</v>
      </c>
      <c r="I76" s="298" t="s">
        <v>58</v>
      </c>
      <c r="J76" s="298" t="s">
        <v>1260</v>
      </c>
      <c r="K76" s="297"/>
    </row>
    <row r="77" ht="17.25" customHeight="1">
      <c r="B77" s="295"/>
      <c r="C77" s="300" t="s">
        <v>1261</v>
      </c>
      <c r="D77" s="300"/>
      <c r="E77" s="300"/>
      <c r="F77" s="301" t="s">
        <v>1262</v>
      </c>
      <c r="G77" s="302"/>
      <c r="H77" s="300"/>
      <c r="I77" s="300"/>
      <c r="J77" s="300" t="s">
        <v>1263</v>
      </c>
      <c r="K77" s="297"/>
    </row>
    <row r="78" ht="5.25" customHeight="1">
      <c r="B78" s="295"/>
      <c r="C78" s="303"/>
      <c r="D78" s="303"/>
      <c r="E78" s="303"/>
      <c r="F78" s="303"/>
      <c r="G78" s="304"/>
      <c r="H78" s="303"/>
      <c r="I78" s="303"/>
      <c r="J78" s="303"/>
      <c r="K78" s="297"/>
    </row>
    <row r="79" ht="15" customHeight="1">
      <c r="B79" s="295"/>
      <c r="C79" s="283" t="s">
        <v>54</v>
      </c>
      <c r="D79" s="303"/>
      <c r="E79" s="303"/>
      <c r="F79" s="305" t="s">
        <v>1264</v>
      </c>
      <c r="G79" s="304"/>
      <c r="H79" s="283" t="s">
        <v>1265</v>
      </c>
      <c r="I79" s="283" t="s">
        <v>1266</v>
      </c>
      <c r="J79" s="283">
        <v>20</v>
      </c>
      <c r="K79" s="297"/>
    </row>
    <row r="80" ht="15" customHeight="1">
      <c r="B80" s="295"/>
      <c r="C80" s="283" t="s">
        <v>1267</v>
      </c>
      <c r="D80" s="283"/>
      <c r="E80" s="283"/>
      <c r="F80" s="305" t="s">
        <v>1264</v>
      </c>
      <c r="G80" s="304"/>
      <c r="H80" s="283" t="s">
        <v>1268</v>
      </c>
      <c r="I80" s="283" t="s">
        <v>1266</v>
      </c>
      <c r="J80" s="283">
        <v>120</v>
      </c>
      <c r="K80" s="297"/>
    </row>
    <row r="81" ht="15" customHeight="1">
      <c r="B81" s="306"/>
      <c r="C81" s="283" t="s">
        <v>1269</v>
      </c>
      <c r="D81" s="283"/>
      <c r="E81" s="283"/>
      <c r="F81" s="305" t="s">
        <v>1270</v>
      </c>
      <c r="G81" s="304"/>
      <c r="H81" s="283" t="s">
        <v>1271</v>
      </c>
      <c r="I81" s="283" t="s">
        <v>1266</v>
      </c>
      <c r="J81" s="283">
        <v>50</v>
      </c>
      <c r="K81" s="297"/>
    </row>
    <row r="82" ht="15" customHeight="1">
      <c r="B82" s="306"/>
      <c r="C82" s="283" t="s">
        <v>1272</v>
      </c>
      <c r="D82" s="283"/>
      <c r="E82" s="283"/>
      <c r="F82" s="305" t="s">
        <v>1264</v>
      </c>
      <c r="G82" s="304"/>
      <c r="H82" s="283" t="s">
        <v>1273</v>
      </c>
      <c r="I82" s="283" t="s">
        <v>1274</v>
      </c>
      <c r="J82" s="283"/>
      <c r="K82" s="297"/>
    </row>
    <row r="83" ht="15" customHeight="1">
      <c r="B83" s="306"/>
      <c r="C83" s="307" t="s">
        <v>1275</v>
      </c>
      <c r="D83" s="307"/>
      <c r="E83" s="307"/>
      <c r="F83" s="308" t="s">
        <v>1270</v>
      </c>
      <c r="G83" s="307"/>
      <c r="H83" s="307" t="s">
        <v>1276</v>
      </c>
      <c r="I83" s="307" t="s">
        <v>1266</v>
      </c>
      <c r="J83" s="307">
        <v>15</v>
      </c>
      <c r="K83" s="297"/>
    </row>
    <row r="84" ht="15" customHeight="1">
      <c r="B84" s="306"/>
      <c r="C84" s="307" t="s">
        <v>1277</v>
      </c>
      <c r="D84" s="307"/>
      <c r="E84" s="307"/>
      <c r="F84" s="308" t="s">
        <v>1270</v>
      </c>
      <c r="G84" s="307"/>
      <c r="H84" s="307" t="s">
        <v>1278</v>
      </c>
      <c r="I84" s="307" t="s">
        <v>1266</v>
      </c>
      <c r="J84" s="307">
        <v>15</v>
      </c>
      <c r="K84" s="297"/>
    </row>
    <row r="85" ht="15" customHeight="1">
      <c r="B85" s="306"/>
      <c r="C85" s="307" t="s">
        <v>1279</v>
      </c>
      <c r="D85" s="307"/>
      <c r="E85" s="307"/>
      <c r="F85" s="308" t="s">
        <v>1270</v>
      </c>
      <c r="G85" s="307"/>
      <c r="H85" s="307" t="s">
        <v>1280</v>
      </c>
      <c r="I85" s="307" t="s">
        <v>1266</v>
      </c>
      <c r="J85" s="307">
        <v>20</v>
      </c>
      <c r="K85" s="297"/>
    </row>
    <row r="86" ht="15" customHeight="1">
      <c r="B86" s="306"/>
      <c r="C86" s="307" t="s">
        <v>1281</v>
      </c>
      <c r="D86" s="307"/>
      <c r="E86" s="307"/>
      <c r="F86" s="308" t="s">
        <v>1270</v>
      </c>
      <c r="G86" s="307"/>
      <c r="H86" s="307" t="s">
        <v>1282</v>
      </c>
      <c r="I86" s="307" t="s">
        <v>1266</v>
      </c>
      <c r="J86" s="307">
        <v>20</v>
      </c>
      <c r="K86" s="297"/>
    </row>
    <row r="87" ht="15" customHeight="1">
      <c r="B87" s="306"/>
      <c r="C87" s="283" t="s">
        <v>1283</v>
      </c>
      <c r="D87" s="283"/>
      <c r="E87" s="283"/>
      <c r="F87" s="305" t="s">
        <v>1270</v>
      </c>
      <c r="G87" s="304"/>
      <c r="H87" s="283" t="s">
        <v>1284</v>
      </c>
      <c r="I87" s="283" t="s">
        <v>1266</v>
      </c>
      <c r="J87" s="283">
        <v>50</v>
      </c>
      <c r="K87" s="297"/>
    </row>
    <row r="88" ht="15" customHeight="1">
      <c r="B88" s="306"/>
      <c r="C88" s="283" t="s">
        <v>1285</v>
      </c>
      <c r="D88" s="283"/>
      <c r="E88" s="283"/>
      <c r="F88" s="305" t="s">
        <v>1270</v>
      </c>
      <c r="G88" s="304"/>
      <c r="H88" s="283" t="s">
        <v>1286</v>
      </c>
      <c r="I88" s="283" t="s">
        <v>1266</v>
      </c>
      <c r="J88" s="283">
        <v>20</v>
      </c>
      <c r="K88" s="297"/>
    </row>
    <row r="89" ht="15" customHeight="1">
      <c r="B89" s="306"/>
      <c r="C89" s="283" t="s">
        <v>1287</v>
      </c>
      <c r="D89" s="283"/>
      <c r="E89" s="283"/>
      <c r="F89" s="305" t="s">
        <v>1270</v>
      </c>
      <c r="G89" s="304"/>
      <c r="H89" s="283" t="s">
        <v>1288</v>
      </c>
      <c r="I89" s="283" t="s">
        <v>1266</v>
      </c>
      <c r="J89" s="283">
        <v>20</v>
      </c>
      <c r="K89" s="297"/>
    </row>
    <row r="90" ht="15" customHeight="1">
      <c r="B90" s="306"/>
      <c r="C90" s="283" t="s">
        <v>1289</v>
      </c>
      <c r="D90" s="283"/>
      <c r="E90" s="283"/>
      <c r="F90" s="305" t="s">
        <v>1270</v>
      </c>
      <c r="G90" s="304"/>
      <c r="H90" s="283" t="s">
        <v>1290</v>
      </c>
      <c r="I90" s="283" t="s">
        <v>1266</v>
      </c>
      <c r="J90" s="283">
        <v>50</v>
      </c>
      <c r="K90" s="297"/>
    </row>
    <row r="91" ht="15" customHeight="1">
      <c r="B91" s="306"/>
      <c r="C91" s="283" t="s">
        <v>1291</v>
      </c>
      <c r="D91" s="283"/>
      <c r="E91" s="283"/>
      <c r="F91" s="305" t="s">
        <v>1270</v>
      </c>
      <c r="G91" s="304"/>
      <c r="H91" s="283" t="s">
        <v>1291</v>
      </c>
      <c r="I91" s="283" t="s">
        <v>1266</v>
      </c>
      <c r="J91" s="283">
        <v>50</v>
      </c>
      <c r="K91" s="297"/>
    </row>
    <row r="92" ht="15" customHeight="1">
      <c r="B92" s="306"/>
      <c r="C92" s="283" t="s">
        <v>1292</v>
      </c>
      <c r="D92" s="283"/>
      <c r="E92" s="283"/>
      <c r="F92" s="305" t="s">
        <v>1270</v>
      </c>
      <c r="G92" s="304"/>
      <c r="H92" s="283" t="s">
        <v>1293</v>
      </c>
      <c r="I92" s="283" t="s">
        <v>1266</v>
      </c>
      <c r="J92" s="283">
        <v>255</v>
      </c>
      <c r="K92" s="297"/>
    </row>
    <row r="93" ht="15" customHeight="1">
      <c r="B93" s="306"/>
      <c r="C93" s="283" t="s">
        <v>1294</v>
      </c>
      <c r="D93" s="283"/>
      <c r="E93" s="283"/>
      <c r="F93" s="305" t="s">
        <v>1264</v>
      </c>
      <c r="G93" s="304"/>
      <c r="H93" s="283" t="s">
        <v>1295</v>
      </c>
      <c r="I93" s="283" t="s">
        <v>1296</v>
      </c>
      <c r="J93" s="283"/>
      <c r="K93" s="297"/>
    </row>
    <row r="94" ht="15" customHeight="1">
      <c r="B94" s="306"/>
      <c r="C94" s="283" t="s">
        <v>1297</v>
      </c>
      <c r="D94" s="283"/>
      <c r="E94" s="283"/>
      <c r="F94" s="305" t="s">
        <v>1264</v>
      </c>
      <c r="G94" s="304"/>
      <c r="H94" s="283" t="s">
        <v>1298</v>
      </c>
      <c r="I94" s="283" t="s">
        <v>1299</v>
      </c>
      <c r="J94" s="283"/>
      <c r="K94" s="297"/>
    </row>
    <row r="95" ht="15" customHeight="1">
      <c r="B95" s="306"/>
      <c r="C95" s="283" t="s">
        <v>1300</v>
      </c>
      <c r="D95" s="283"/>
      <c r="E95" s="283"/>
      <c r="F95" s="305" t="s">
        <v>1264</v>
      </c>
      <c r="G95" s="304"/>
      <c r="H95" s="283" t="s">
        <v>1300</v>
      </c>
      <c r="I95" s="283" t="s">
        <v>1299</v>
      </c>
      <c r="J95" s="283"/>
      <c r="K95" s="297"/>
    </row>
    <row r="96" ht="15" customHeight="1">
      <c r="B96" s="306"/>
      <c r="C96" s="283" t="s">
        <v>39</v>
      </c>
      <c r="D96" s="283"/>
      <c r="E96" s="283"/>
      <c r="F96" s="305" t="s">
        <v>1264</v>
      </c>
      <c r="G96" s="304"/>
      <c r="H96" s="283" t="s">
        <v>1301</v>
      </c>
      <c r="I96" s="283" t="s">
        <v>1299</v>
      </c>
      <c r="J96" s="283"/>
      <c r="K96" s="297"/>
    </row>
    <row r="97" ht="15" customHeight="1">
      <c r="B97" s="306"/>
      <c r="C97" s="283" t="s">
        <v>49</v>
      </c>
      <c r="D97" s="283"/>
      <c r="E97" s="283"/>
      <c r="F97" s="305" t="s">
        <v>1264</v>
      </c>
      <c r="G97" s="304"/>
      <c r="H97" s="283" t="s">
        <v>1302</v>
      </c>
      <c r="I97" s="283" t="s">
        <v>1299</v>
      </c>
      <c r="J97" s="283"/>
      <c r="K97" s="297"/>
    </row>
    <row r="98" ht="15" customHeight="1">
      <c r="B98" s="309"/>
      <c r="C98" s="310"/>
      <c r="D98" s="310"/>
      <c r="E98" s="310"/>
      <c r="F98" s="310"/>
      <c r="G98" s="310"/>
      <c r="H98" s="310"/>
      <c r="I98" s="310"/>
      <c r="J98" s="310"/>
      <c r="K98" s="311"/>
    </row>
    <row r="99" ht="18.75" customHeight="1">
      <c r="B99" s="312"/>
      <c r="C99" s="313"/>
      <c r="D99" s="313"/>
      <c r="E99" s="313"/>
      <c r="F99" s="313"/>
      <c r="G99" s="313"/>
      <c r="H99" s="313"/>
      <c r="I99" s="313"/>
      <c r="J99" s="313"/>
      <c r="K99" s="312"/>
    </row>
    <row r="100" ht="18.75" customHeight="1">
      <c r="B100" s="291"/>
      <c r="C100" s="291"/>
      <c r="D100" s="291"/>
      <c r="E100" s="291"/>
      <c r="F100" s="291"/>
      <c r="G100" s="291"/>
      <c r="H100" s="291"/>
      <c r="I100" s="291"/>
      <c r="J100" s="291"/>
      <c r="K100" s="291"/>
    </row>
    <row r="101" ht="7.5" customHeight="1">
      <c r="B101" s="292"/>
      <c r="C101" s="293"/>
      <c r="D101" s="293"/>
      <c r="E101" s="293"/>
      <c r="F101" s="293"/>
      <c r="G101" s="293"/>
      <c r="H101" s="293"/>
      <c r="I101" s="293"/>
      <c r="J101" s="293"/>
      <c r="K101" s="294"/>
    </row>
    <row r="102" ht="45" customHeight="1">
      <c r="B102" s="295"/>
      <c r="C102" s="296" t="s">
        <v>1303</v>
      </c>
      <c r="D102" s="296"/>
      <c r="E102" s="296"/>
      <c r="F102" s="296"/>
      <c r="G102" s="296"/>
      <c r="H102" s="296"/>
      <c r="I102" s="296"/>
      <c r="J102" s="296"/>
      <c r="K102" s="297"/>
    </row>
    <row r="103" ht="17.25" customHeight="1">
      <c r="B103" s="295"/>
      <c r="C103" s="298" t="s">
        <v>1258</v>
      </c>
      <c r="D103" s="298"/>
      <c r="E103" s="298"/>
      <c r="F103" s="298" t="s">
        <v>1259</v>
      </c>
      <c r="G103" s="299"/>
      <c r="H103" s="298" t="s">
        <v>55</v>
      </c>
      <c r="I103" s="298" t="s">
        <v>58</v>
      </c>
      <c r="J103" s="298" t="s">
        <v>1260</v>
      </c>
      <c r="K103" s="297"/>
    </row>
    <row r="104" ht="17.25" customHeight="1">
      <c r="B104" s="295"/>
      <c r="C104" s="300" t="s">
        <v>1261</v>
      </c>
      <c r="D104" s="300"/>
      <c r="E104" s="300"/>
      <c r="F104" s="301" t="s">
        <v>1262</v>
      </c>
      <c r="G104" s="302"/>
      <c r="H104" s="300"/>
      <c r="I104" s="300"/>
      <c r="J104" s="300" t="s">
        <v>1263</v>
      </c>
      <c r="K104" s="297"/>
    </row>
    <row r="105" ht="5.25" customHeight="1">
      <c r="B105" s="295"/>
      <c r="C105" s="298"/>
      <c r="D105" s="298"/>
      <c r="E105" s="298"/>
      <c r="F105" s="298"/>
      <c r="G105" s="314"/>
      <c r="H105" s="298"/>
      <c r="I105" s="298"/>
      <c r="J105" s="298"/>
      <c r="K105" s="297"/>
    </row>
    <row r="106" ht="15" customHeight="1">
      <c r="B106" s="295"/>
      <c r="C106" s="283" t="s">
        <v>54</v>
      </c>
      <c r="D106" s="303"/>
      <c r="E106" s="303"/>
      <c r="F106" s="305" t="s">
        <v>1264</v>
      </c>
      <c r="G106" s="314"/>
      <c r="H106" s="283" t="s">
        <v>1304</v>
      </c>
      <c r="I106" s="283" t="s">
        <v>1266</v>
      </c>
      <c r="J106" s="283">
        <v>20</v>
      </c>
      <c r="K106" s="297"/>
    </row>
    <row r="107" ht="15" customHeight="1">
      <c r="B107" s="295"/>
      <c r="C107" s="283" t="s">
        <v>1267</v>
      </c>
      <c r="D107" s="283"/>
      <c r="E107" s="283"/>
      <c r="F107" s="305" t="s">
        <v>1264</v>
      </c>
      <c r="G107" s="283"/>
      <c r="H107" s="283" t="s">
        <v>1304</v>
      </c>
      <c r="I107" s="283" t="s">
        <v>1266</v>
      </c>
      <c r="J107" s="283">
        <v>120</v>
      </c>
      <c r="K107" s="297"/>
    </row>
    <row r="108" ht="15" customHeight="1">
      <c r="B108" s="306"/>
      <c r="C108" s="283" t="s">
        <v>1269</v>
      </c>
      <c r="D108" s="283"/>
      <c r="E108" s="283"/>
      <c r="F108" s="305" t="s">
        <v>1270</v>
      </c>
      <c r="G108" s="283"/>
      <c r="H108" s="283" t="s">
        <v>1304</v>
      </c>
      <c r="I108" s="283" t="s">
        <v>1266</v>
      </c>
      <c r="J108" s="283">
        <v>50</v>
      </c>
      <c r="K108" s="297"/>
    </row>
    <row r="109" ht="15" customHeight="1">
      <c r="B109" s="306"/>
      <c r="C109" s="283" t="s">
        <v>1272</v>
      </c>
      <c r="D109" s="283"/>
      <c r="E109" s="283"/>
      <c r="F109" s="305" t="s">
        <v>1264</v>
      </c>
      <c r="G109" s="283"/>
      <c r="H109" s="283" t="s">
        <v>1304</v>
      </c>
      <c r="I109" s="283" t="s">
        <v>1274</v>
      </c>
      <c r="J109" s="283"/>
      <c r="K109" s="297"/>
    </row>
    <row r="110" ht="15" customHeight="1">
      <c r="B110" s="306"/>
      <c r="C110" s="283" t="s">
        <v>1283</v>
      </c>
      <c r="D110" s="283"/>
      <c r="E110" s="283"/>
      <c r="F110" s="305" t="s">
        <v>1270</v>
      </c>
      <c r="G110" s="283"/>
      <c r="H110" s="283" t="s">
        <v>1304</v>
      </c>
      <c r="I110" s="283" t="s">
        <v>1266</v>
      </c>
      <c r="J110" s="283">
        <v>50</v>
      </c>
      <c r="K110" s="297"/>
    </row>
    <row r="111" ht="15" customHeight="1">
      <c r="B111" s="306"/>
      <c r="C111" s="283" t="s">
        <v>1291</v>
      </c>
      <c r="D111" s="283"/>
      <c r="E111" s="283"/>
      <c r="F111" s="305" t="s">
        <v>1270</v>
      </c>
      <c r="G111" s="283"/>
      <c r="H111" s="283" t="s">
        <v>1304</v>
      </c>
      <c r="I111" s="283" t="s">
        <v>1266</v>
      </c>
      <c r="J111" s="283">
        <v>50</v>
      </c>
      <c r="K111" s="297"/>
    </row>
    <row r="112" ht="15" customHeight="1">
      <c r="B112" s="306"/>
      <c r="C112" s="283" t="s">
        <v>1289</v>
      </c>
      <c r="D112" s="283"/>
      <c r="E112" s="283"/>
      <c r="F112" s="305" t="s">
        <v>1270</v>
      </c>
      <c r="G112" s="283"/>
      <c r="H112" s="283" t="s">
        <v>1304</v>
      </c>
      <c r="I112" s="283" t="s">
        <v>1266</v>
      </c>
      <c r="J112" s="283">
        <v>50</v>
      </c>
      <c r="K112" s="297"/>
    </row>
    <row r="113" ht="15" customHeight="1">
      <c r="B113" s="306"/>
      <c r="C113" s="283" t="s">
        <v>54</v>
      </c>
      <c r="D113" s="283"/>
      <c r="E113" s="283"/>
      <c r="F113" s="305" t="s">
        <v>1264</v>
      </c>
      <c r="G113" s="283"/>
      <c r="H113" s="283" t="s">
        <v>1305</v>
      </c>
      <c r="I113" s="283" t="s">
        <v>1266</v>
      </c>
      <c r="J113" s="283">
        <v>20</v>
      </c>
      <c r="K113" s="297"/>
    </row>
    <row r="114" ht="15" customHeight="1">
      <c r="B114" s="306"/>
      <c r="C114" s="283" t="s">
        <v>1306</v>
      </c>
      <c r="D114" s="283"/>
      <c r="E114" s="283"/>
      <c r="F114" s="305" t="s">
        <v>1264</v>
      </c>
      <c r="G114" s="283"/>
      <c r="H114" s="283" t="s">
        <v>1307</v>
      </c>
      <c r="I114" s="283" t="s">
        <v>1266</v>
      </c>
      <c r="J114" s="283">
        <v>120</v>
      </c>
      <c r="K114" s="297"/>
    </row>
    <row r="115" ht="15" customHeight="1">
      <c r="B115" s="306"/>
      <c r="C115" s="283" t="s">
        <v>39</v>
      </c>
      <c r="D115" s="283"/>
      <c r="E115" s="283"/>
      <c r="F115" s="305" t="s">
        <v>1264</v>
      </c>
      <c r="G115" s="283"/>
      <c r="H115" s="283" t="s">
        <v>1308</v>
      </c>
      <c r="I115" s="283" t="s">
        <v>1299</v>
      </c>
      <c r="J115" s="283"/>
      <c r="K115" s="297"/>
    </row>
    <row r="116" ht="15" customHeight="1">
      <c r="B116" s="306"/>
      <c r="C116" s="283" t="s">
        <v>49</v>
      </c>
      <c r="D116" s="283"/>
      <c r="E116" s="283"/>
      <c r="F116" s="305" t="s">
        <v>1264</v>
      </c>
      <c r="G116" s="283"/>
      <c r="H116" s="283" t="s">
        <v>1309</v>
      </c>
      <c r="I116" s="283" t="s">
        <v>1299</v>
      </c>
      <c r="J116" s="283"/>
      <c r="K116" s="297"/>
    </row>
    <row r="117" ht="15" customHeight="1">
      <c r="B117" s="306"/>
      <c r="C117" s="283" t="s">
        <v>58</v>
      </c>
      <c r="D117" s="283"/>
      <c r="E117" s="283"/>
      <c r="F117" s="305" t="s">
        <v>1264</v>
      </c>
      <c r="G117" s="283"/>
      <c r="H117" s="283" t="s">
        <v>1310</v>
      </c>
      <c r="I117" s="283" t="s">
        <v>1311</v>
      </c>
      <c r="J117" s="283"/>
      <c r="K117" s="297"/>
    </row>
    <row r="118" ht="15" customHeight="1">
      <c r="B118" s="309"/>
      <c r="C118" s="315"/>
      <c r="D118" s="315"/>
      <c r="E118" s="315"/>
      <c r="F118" s="315"/>
      <c r="G118" s="315"/>
      <c r="H118" s="315"/>
      <c r="I118" s="315"/>
      <c r="J118" s="315"/>
      <c r="K118" s="311"/>
    </row>
    <row r="119" ht="18.75" customHeight="1">
      <c r="B119" s="316"/>
      <c r="C119" s="280"/>
      <c r="D119" s="280"/>
      <c r="E119" s="280"/>
      <c r="F119" s="317"/>
      <c r="G119" s="280"/>
      <c r="H119" s="280"/>
      <c r="I119" s="280"/>
      <c r="J119" s="280"/>
      <c r="K119" s="316"/>
    </row>
    <row r="120" ht="18.75" customHeight="1">
      <c r="B120" s="291"/>
      <c r="C120" s="291"/>
      <c r="D120" s="291"/>
      <c r="E120" s="291"/>
      <c r="F120" s="291"/>
      <c r="G120" s="291"/>
      <c r="H120" s="291"/>
      <c r="I120" s="291"/>
      <c r="J120" s="291"/>
      <c r="K120" s="291"/>
    </row>
    <row r="121" ht="7.5" customHeight="1">
      <c r="B121" s="318"/>
      <c r="C121" s="319"/>
      <c r="D121" s="319"/>
      <c r="E121" s="319"/>
      <c r="F121" s="319"/>
      <c r="G121" s="319"/>
      <c r="H121" s="319"/>
      <c r="I121" s="319"/>
      <c r="J121" s="319"/>
      <c r="K121" s="320"/>
    </row>
    <row r="122" ht="45" customHeight="1">
      <c r="B122" s="321"/>
      <c r="C122" s="274" t="s">
        <v>1312</v>
      </c>
      <c r="D122" s="274"/>
      <c r="E122" s="274"/>
      <c r="F122" s="274"/>
      <c r="G122" s="274"/>
      <c r="H122" s="274"/>
      <c r="I122" s="274"/>
      <c r="J122" s="274"/>
      <c r="K122" s="322"/>
    </row>
    <row r="123" ht="17.25" customHeight="1">
      <c r="B123" s="323"/>
      <c r="C123" s="298" t="s">
        <v>1258</v>
      </c>
      <c r="D123" s="298"/>
      <c r="E123" s="298"/>
      <c r="F123" s="298" t="s">
        <v>1259</v>
      </c>
      <c r="G123" s="299"/>
      <c r="H123" s="298" t="s">
        <v>55</v>
      </c>
      <c r="I123" s="298" t="s">
        <v>58</v>
      </c>
      <c r="J123" s="298" t="s">
        <v>1260</v>
      </c>
      <c r="K123" s="324"/>
    </row>
    <row r="124" ht="17.25" customHeight="1">
      <c r="B124" s="323"/>
      <c r="C124" s="300" t="s">
        <v>1261</v>
      </c>
      <c r="D124" s="300"/>
      <c r="E124" s="300"/>
      <c r="F124" s="301" t="s">
        <v>1262</v>
      </c>
      <c r="G124" s="302"/>
      <c r="H124" s="300"/>
      <c r="I124" s="300"/>
      <c r="J124" s="300" t="s">
        <v>1263</v>
      </c>
      <c r="K124" s="324"/>
    </row>
    <row r="125" ht="5.25" customHeight="1">
      <c r="B125" s="325"/>
      <c r="C125" s="303"/>
      <c r="D125" s="303"/>
      <c r="E125" s="303"/>
      <c r="F125" s="303"/>
      <c r="G125" s="283"/>
      <c r="H125" s="303"/>
      <c r="I125" s="303"/>
      <c r="J125" s="303"/>
      <c r="K125" s="326"/>
    </row>
    <row r="126" ht="15" customHeight="1">
      <c r="B126" s="325"/>
      <c r="C126" s="283" t="s">
        <v>1267</v>
      </c>
      <c r="D126" s="303"/>
      <c r="E126" s="303"/>
      <c r="F126" s="305" t="s">
        <v>1264</v>
      </c>
      <c r="G126" s="283"/>
      <c r="H126" s="283" t="s">
        <v>1304</v>
      </c>
      <c r="I126" s="283" t="s">
        <v>1266</v>
      </c>
      <c r="J126" s="283">
        <v>120</v>
      </c>
      <c r="K126" s="327"/>
    </row>
    <row r="127" ht="15" customHeight="1">
      <c r="B127" s="325"/>
      <c r="C127" s="283" t="s">
        <v>1313</v>
      </c>
      <c r="D127" s="283"/>
      <c r="E127" s="283"/>
      <c r="F127" s="305" t="s">
        <v>1264</v>
      </c>
      <c r="G127" s="283"/>
      <c r="H127" s="283" t="s">
        <v>1314</v>
      </c>
      <c r="I127" s="283" t="s">
        <v>1266</v>
      </c>
      <c r="J127" s="283" t="s">
        <v>1315</v>
      </c>
      <c r="K127" s="327"/>
    </row>
    <row r="128" ht="15" customHeight="1">
      <c r="B128" s="325"/>
      <c r="C128" s="283" t="s">
        <v>1212</v>
      </c>
      <c r="D128" s="283"/>
      <c r="E128" s="283"/>
      <c r="F128" s="305" t="s">
        <v>1264</v>
      </c>
      <c r="G128" s="283"/>
      <c r="H128" s="283" t="s">
        <v>1316</v>
      </c>
      <c r="I128" s="283" t="s">
        <v>1266</v>
      </c>
      <c r="J128" s="283" t="s">
        <v>1315</v>
      </c>
      <c r="K128" s="327"/>
    </row>
    <row r="129" ht="15" customHeight="1">
      <c r="B129" s="325"/>
      <c r="C129" s="283" t="s">
        <v>1275</v>
      </c>
      <c r="D129" s="283"/>
      <c r="E129" s="283"/>
      <c r="F129" s="305" t="s">
        <v>1270</v>
      </c>
      <c r="G129" s="283"/>
      <c r="H129" s="283" t="s">
        <v>1276</v>
      </c>
      <c r="I129" s="283" t="s">
        <v>1266</v>
      </c>
      <c r="J129" s="283">
        <v>15</v>
      </c>
      <c r="K129" s="327"/>
    </row>
    <row r="130" ht="15" customHeight="1">
      <c r="B130" s="325"/>
      <c r="C130" s="307" t="s">
        <v>1277</v>
      </c>
      <c r="D130" s="307"/>
      <c r="E130" s="307"/>
      <c r="F130" s="308" t="s">
        <v>1270</v>
      </c>
      <c r="G130" s="307"/>
      <c r="H130" s="307" t="s">
        <v>1278</v>
      </c>
      <c r="I130" s="307" t="s">
        <v>1266</v>
      </c>
      <c r="J130" s="307">
        <v>15</v>
      </c>
      <c r="K130" s="327"/>
    </row>
    <row r="131" ht="15" customHeight="1">
      <c r="B131" s="325"/>
      <c r="C131" s="307" t="s">
        <v>1279</v>
      </c>
      <c r="D131" s="307"/>
      <c r="E131" s="307"/>
      <c r="F131" s="308" t="s">
        <v>1270</v>
      </c>
      <c r="G131" s="307"/>
      <c r="H131" s="307" t="s">
        <v>1280</v>
      </c>
      <c r="I131" s="307" t="s">
        <v>1266</v>
      </c>
      <c r="J131" s="307">
        <v>20</v>
      </c>
      <c r="K131" s="327"/>
    </row>
    <row r="132" ht="15" customHeight="1">
      <c r="B132" s="325"/>
      <c r="C132" s="307" t="s">
        <v>1281</v>
      </c>
      <c r="D132" s="307"/>
      <c r="E132" s="307"/>
      <c r="F132" s="308" t="s">
        <v>1270</v>
      </c>
      <c r="G132" s="307"/>
      <c r="H132" s="307" t="s">
        <v>1282</v>
      </c>
      <c r="I132" s="307" t="s">
        <v>1266</v>
      </c>
      <c r="J132" s="307">
        <v>20</v>
      </c>
      <c r="K132" s="327"/>
    </row>
    <row r="133" ht="15" customHeight="1">
      <c r="B133" s="325"/>
      <c r="C133" s="283" t="s">
        <v>1269</v>
      </c>
      <c r="D133" s="283"/>
      <c r="E133" s="283"/>
      <c r="F133" s="305" t="s">
        <v>1270</v>
      </c>
      <c r="G133" s="283"/>
      <c r="H133" s="283" t="s">
        <v>1304</v>
      </c>
      <c r="I133" s="283" t="s">
        <v>1266</v>
      </c>
      <c r="J133" s="283">
        <v>50</v>
      </c>
      <c r="K133" s="327"/>
    </row>
    <row r="134" ht="15" customHeight="1">
      <c r="B134" s="325"/>
      <c r="C134" s="283" t="s">
        <v>1283</v>
      </c>
      <c r="D134" s="283"/>
      <c r="E134" s="283"/>
      <c r="F134" s="305" t="s">
        <v>1270</v>
      </c>
      <c r="G134" s="283"/>
      <c r="H134" s="283" t="s">
        <v>1304</v>
      </c>
      <c r="I134" s="283" t="s">
        <v>1266</v>
      </c>
      <c r="J134" s="283">
        <v>50</v>
      </c>
      <c r="K134" s="327"/>
    </row>
    <row r="135" ht="15" customHeight="1">
      <c r="B135" s="325"/>
      <c r="C135" s="283" t="s">
        <v>1289</v>
      </c>
      <c r="D135" s="283"/>
      <c r="E135" s="283"/>
      <c r="F135" s="305" t="s">
        <v>1270</v>
      </c>
      <c r="G135" s="283"/>
      <c r="H135" s="283" t="s">
        <v>1304</v>
      </c>
      <c r="I135" s="283" t="s">
        <v>1266</v>
      </c>
      <c r="J135" s="283">
        <v>50</v>
      </c>
      <c r="K135" s="327"/>
    </row>
    <row r="136" ht="15" customHeight="1">
      <c r="B136" s="325"/>
      <c r="C136" s="283" t="s">
        <v>1291</v>
      </c>
      <c r="D136" s="283"/>
      <c r="E136" s="283"/>
      <c r="F136" s="305" t="s">
        <v>1270</v>
      </c>
      <c r="G136" s="283"/>
      <c r="H136" s="283" t="s">
        <v>1304</v>
      </c>
      <c r="I136" s="283" t="s">
        <v>1266</v>
      </c>
      <c r="J136" s="283">
        <v>50</v>
      </c>
      <c r="K136" s="327"/>
    </row>
    <row r="137" ht="15" customHeight="1">
      <c r="B137" s="325"/>
      <c r="C137" s="283" t="s">
        <v>1292</v>
      </c>
      <c r="D137" s="283"/>
      <c r="E137" s="283"/>
      <c r="F137" s="305" t="s">
        <v>1270</v>
      </c>
      <c r="G137" s="283"/>
      <c r="H137" s="283" t="s">
        <v>1317</v>
      </c>
      <c r="I137" s="283" t="s">
        <v>1266</v>
      </c>
      <c r="J137" s="283">
        <v>255</v>
      </c>
      <c r="K137" s="327"/>
    </row>
    <row r="138" ht="15" customHeight="1">
      <c r="B138" s="325"/>
      <c r="C138" s="283" t="s">
        <v>1294</v>
      </c>
      <c r="D138" s="283"/>
      <c r="E138" s="283"/>
      <c r="F138" s="305" t="s">
        <v>1264</v>
      </c>
      <c r="G138" s="283"/>
      <c r="H138" s="283" t="s">
        <v>1318</v>
      </c>
      <c r="I138" s="283" t="s">
        <v>1296</v>
      </c>
      <c r="J138" s="283"/>
      <c r="K138" s="327"/>
    </row>
    <row r="139" ht="15" customHeight="1">
      <c r="B139" s="325"/>
      <c r="C139" s="283" t="s">
        <v>1297</v>
      </c>
      <c r="D139" s="283"/>
      <c r="E139" s="283"/>
      <c r="F139" s="305" t="s">
        <v>1264</v>
      </c>
      <c r="G139" s="283"/>
      <c r="H139" s="283" t="s">
        <v>1319</v>
      </c>
      <c r="I139" s="283" t="s">
        <v>1299</v>
      </c>
      <c r="J139" s="283"/>
      <c r="K139" s="327"/>
    </row>
    <row r="140" ht="15" customHeight="1">
      <c r="B140" s="325"/>
      <c r="C140" s="283" t="s">
        <v>1300</v>
      </c>
      <c r="D140" s="283"/>
      <c r="E140" s="283"/>
      <c r="F140" s="305" t="s">
        <v>1264</v>
      </c>
      <c r="G140" s="283"/>
      <c r="H140" s="283" t="s">
        <v>1300</v>
      </c>
      <c r="I140" s="283" t="s">
        <v>1299</v>
      </c>
      <c r="J140" s="283"/>
      <c r="K140" s="327"/>
    </row>
    <row r="141" ht="15" customHeight="1">
      <c r="B141" s="325"/>
      <c r="C141" s="283" t="s">
        <v>39</v>
      </c>
      <c r="D141" s="283"/>
      <c r="E141" s="283"/>
      <c r="F141" s="305" t="s">
        <v>1264</v>
      </c>
      <c r="G141" s="283"/>
      <c r="H141" s="283" t="s">
        <v>1320</v>
      </c>
      <c r="I141" s="283" t="s">
        <v>1299</v>
      </c>
      <c r="J141" s="283"/>
      <c r="K141" s="327"/>
    </row>
    <row r="142" ht="15" customHeight="1">
      <c r="B142" s="325"/>
      <c r="C142" s="283" t="s">
        <v>1321</v>
      </c>
      <c r="D142" s="283"/>
      <c r="E142" s="283"/>
      <c r="F142" s="305" t="s">
        <v>1264</v>
      </c>
      <c r="G142" s="283"/>
      <c r="H142" s="283" t="s">
        <v>1322</v>
      </c>
      <c r="I142" s="283" t="s">
        <v>1299</v>
      </c>
      <c r="J142" s="283"/>
      <c r="K142" s="327"/>
    </row>
    <row r="143" ht="15" customHeight="1">
      <c r="B143" s="328"/>
      <c r="C143" s="329"/>
      <c r="D143" s="329"/>
      <c r="E143" s="329"/>
      <c r="F143" s="329"/>
      <c r="G143" s="329"/>
      <c r="H143" s="329"/>
      <c r="I143" s="329"/>
      <c r="J143" s="329"/>
      <c r="K143" s="330"/>
    </row>
    <row r="144" ht="18.75" customHeight="1">
      <c r="B144" s="280"/>
      <c r="C144" s="280"/>
      <c r="D144" s="280"/>
      <c r="E144" s="280"/>
      <c r="F144" s="317"/>
      <c r="G144" s="280"/>
      <c r="H144" s="280"/>
      <c r="I144" s="280"/>
      <c r="J144" s="280"/>
      <c r="K144" s="280"/>
    </row>
    <row r="145" ht="18.75" customHeight="1">
      <c r="B145" s="291"/>
      <c r="C145" s="291"/>
      <c r="D145" s="291"/>
      <c r="E145" s="291"/>
      <c r="F145" s="291"/>
      <c r="G145" s="291"/>
      <c r="H145" s="291"/>
      <c r="I145" s="291"/>
      <c r="J145" s="291"/>
      <c r="K145" s="291"/>
    </row>
    <row r="146" ht="7.5" customHeight="1">
      <c r="B146" s="292"/>
      <c r="C146" s="293"/>
      <c r="D146" s="293"/>
      <c r="E146" s="293"/>
      <c r="F146" s="293"/>
      <c r="G146" s="293"/>
      <c r="H146" s="293"/>
      <c r="I146" s="293"/>
      <c r="J146" s="293"/>
      <c r="K146" s="294"/>
    </row>
    <row r="147" ht="45" customHeight="1">
      <c r="B147" s="295"/>
      <c r="C147" s="296" t="s">
        <v>1323</v>
      </c>
      <c r="D147" s="296"/>
      <c r="E147" s="296"/>
      <c r="F147" s="296"/>
      <c r="G147" s="296"/>
      <c r="H147" s="296"/>
      <c r="I147" s="296"/>
      <c r="J147" s="296"/>
      <c r="K147" s="297"/>
    </row>
    <row r="148" ht="17.25" customHeight="1">
      <c r="B148" s="295"/>
      <c r="C148" s="298" t="s">
        <v>1258</v>
      </c>
      <c r="D148" s="298"/>
      <c r="E148" s="298"/>
      <c r="F148" s="298" t="s">
        <v>1259</v>
      </c>
      <c r="G148" s="299"/>
      <c r="H148" s="298" t="s">
        <v>55</v>
      </c>
      <c r="I148" s="298" t="s">
        <v>58</v>
      </c>
      <c r="J148" s="298" t="s">
        <v>1260</v>
      </c>
      <c r="K148" s="297"/>
    </row>
    <row r="149" ht="17.25" customHeight="1">
      <c r="B149" s="295"/>
      <c r="C149" s="300" t="s">
        <v>1261</v>
      </c>
      <c r="D149" s="300"/>
      <c r="E149" s="300"/>
      <c r="F149" s="301" t="s">
        <v>1262</v>
      </c>
      <c r="G149" s="302"/>
      <c r="H149" s="300"/>
      <c r="I149" s="300"/>
      <c r="J149" s="300" t="s">
        <v>1263</v>
      </c>
      <c r="K149" s="297"/>
    </row>
    <row r="150" ht="5.25" customHeight="1">
      <c r="B150" s="306"/>
      <c r="C150" s="303"/>
      <c r="D150" s="303"/>
      <c r="E150" s="303"/>
      <c r="F150" s="303"/>
      <c r="G150" s="304"/>
      <c r="H150" s="303"/>
      <c r="I150" s="303"/>
      <c r="J150" s="303"/>
      <c r="K150" s="327"/>
    </row>
    <row r="151" ht="15" customHeight="1">
      <c r="B151" s="306"/>
      <c r="C151" s="331" t="s">
        <v>1267</v>
      </c>
      <c r="D151" s="283"/>
      <c r="E151" s="283"/>
      <c r="F151" s="332" t="s">
        <v>1264</v>
      </c>
      <c r="G151" s="283"/>
      <c r="H151" s="331" t="s">
        <v>1304</v>
      </c>
      <c r="I151" s="331" t="s">
        <v>1266</v>
      </c>
      <c r="J151" s="331">
        <v>120</v>
      </c>
      <c r="K151" s="327"/>
    </row>
    <row r="152" ht="15" customHeight="1">
      <c r="B152" s="306"/>
      <c r="C152" s="331" t="s">
        <v>1313</v>
      </c>
      <c r="D152" s="283"/>
      <c r="E152" s="283"/>
      <c r="F152" s="332" t="s">
        <v>1264</v>
      </c>
      <c r="G152" s="283"/>
      <c r="H152" s="331" t="s">
        <v>1324</v>
      </c>
      <c r="I152" s="331" t="s">
        <v>1266</v>
      </c>
      <c r="J152" s="331" t="s">
        <v>1315</v>
      </c>
      <c r="K152" s="327"/>
    </row>
    <row r="153" ht="15" customHeight="1">
      <c r="B153" s="306"/>
      <c r="C153" s="331" t="s">
        <v>1212</v>
      </c>
      <c r="D153" s="283"/>
      <c r="E153" s="283"/>
      <c r="F153" s="332" t="s">
        <v>1264</v>
      </c>
      <c r="G153" s="283"/>
      <c r="H153" s="331" t="s">
        <v>1325</v>
      </c>
      <c r="I153" s="331" t="s">
        <v>1266</v>
      </c>
      <c r="J153" s="331" t="s">
        <v>1315</v>
      </c>
      <c r="K153" s="327"/>
    </row>
    <row r="154" ht="15" customHeight="1">
      <c r="B154" s="306"/>
      <c r="C154" s="331" t="s">
        <v>1269</v>
      </c>
      <c r="D154" s="283"/>
      <c r="E154" s="283"/>
      <c r="F154" s="332" t="s">
        <v>1270</v>
      </c>
      <c r="G154" s="283"/>
      <c r="H154" s="331" t="s">
        <v>1304</v>
      </c>
      <c r="I154" s="331" t="s">
        <v>1266</v>
      </c>
      <c r="J154" s="331">
        <v>50</v>
      </c>
      <c r="K154" s="327"/>
    </row>
    <row r="155" ht="15" customHeight="1">
      <c r="B155" s="306"/>
      <c r="C155" s="331" t="s">
        <v>1272</v>
      </c>
      <c r="D155" s="283"/>
      <c r="E155" s="283"/>
      <c r="F155" s="332" t="s">
        <v>1264</v>
      </c>
      <c r="G155" s="283"/>
      <c r="H155" s="331" t="s">
        <v>1304</v>
      </c>
      <c r="I155" s="331" t="s">
        <v>1274</v>
      </c>
      <c r="J155" s="331"/>
      <c r="K155" s="327"/>
    </row>
    <row r="156" ht="15" customHeight="1">
      <c r="B156" s="306"/>
      <c r="C156" s="331" t="s">
        <v>1283</v>
      </c>
      <c r="D156" s="283"/>
      <c r="E156" s="283"/>
      <c r="F156" s="332" t="s">
        <v>1270</v>
      </c>
      <c r="G156" s="283"/>
      <c r="H156" s="331" t="s">
        <v>1304</v>
      </c>
      <c r="I156" s="331" t="s">
        <v>1266</v>
      </c>
      <c r="J156" s="331">
        <v>50</v>
      </c>
      <c r="K156" s="327"/>
    </row>
    <row r="157" ht="15" customHeight="1">
      <c r="B157" s="306"/>
      <c r="C157" s="331" t="s">
        <v>1291</v>
      </c>
      <c r="D157" s="283"/>
      <c r="E157" s="283"/>
      <c r="F157" s="332" t="s">
        <v>1270</v>
      </c>
      <c r="G157" s="283"/>
      <c r="H157" s="331" t="s">
        <v>1304</v>
      </c>
      <c r="I157" s="331" t="s">
        <v>1266</v>
      </c>
      <c r="J157" s="331">
        <v>50</v>
      </c>
      <c r="K157" s="327"/>
    </row>
    <row r="158" ht="15" customHeight="1">
      <c r="B158" s="306"/>
      <c r="C158" s="331" t="s">
        <v>1289</v>
      </c>
      <c r="D158" s="283"/>
      <c r="E158" s="283"/>
      <c r="F158" s="332" t="s">
        <v>1270</v>
      </c>
      <c r="G158" s="283"/>
      <c r="H158" s="331" t="s">
        <v>1304</v>
      </c>
      <c r="I158" s="331" t="s">
        <v>1266</v>
      </c>
      <c r="J158" s="331">
        <v>50</v>
      </c>
      <c r="K158" s="327"/>
    </row>
    <row r="159" ht="15" customHeight="1">
      <c r="B159" s="306"/>
      <c r="C159" s="331" t="s">
        <v>109</v>
      </c>
      <c r="D159" s="283"/>
      <c r="E159" s="283"/>
      <c r="F159" s="332" t="s">
        <v>1264</v>
      </c>
      <c r="G159" s="283"/>
      <c r="H159" s="331" t="s">
        <v>1326</v>
      </c>
      <c r="I159" s="331" t="s">
        <v>1266</v>
      </c>
      <c r="J159" s="331" t="s">
        <v>1327</v>
      </c>
      <c r="K159" s="327"/>
    </row>
    <row r="160" ht="15" customHeight="1">
      <c r="B160" s="306"/>
      <c r="C160" s="331" t="s">
        <v>1328</v>
      </c>
      <c r="D160" s="283"/>
      <c r="E160" s="283"/>
      <c r="F160" s="332" t="s">
        <v>1264</v>
      </c>
      <c r="G160" s="283"/>
      <c r="H160" s="331" t="s">
        <v>1329</v>
      </c>
      <c r="I160" s="331" t="s">
        <v>1299</v>
      </c>
      <c r="J160" s="331"/>
      <c r="K160" s="327"/>
    </row>
    <row r="161" ht="15" customHeight="1">
      <c r="B161" s="333"/>
      <c r="C161" s="315"/>
      <c r="D161" s="315"/>
      <c r="E161" s="315"/>
      <c r="F161" s="315"/>
      <c r="G161" s="315"/>
      <c r="H161" s="315"/>
      <c r="I161" s="315"/>
      <c r="J161" s="315"/>
      <c r="K161" s="334"/>
    </row>
    <row r="162" ht="18.75" customHeight="1">
      <c r="B162" s="280"/>
      <c r="C162" s="283"/>
      <c r="D162" s="283"/>
      <c r="E162" s="283"/>
      <c r="F162" s="305"/>
      <c r="G162" s="283"/>
      <c r="H162" s="283"/>
      <c r="I162" s="283"/>
      <c r="J162" s="283"/>
      <c r="K162" s="280"/>
    </row>
    <row r="163" ht="18.75" customHeight="1">
      <c r="B163" s="291"/>
      <c r="C163" s="291"/>
      <c r="D163" s="291"/>
      <c r="E163" s="291"/>
      <c r="F163" s="291"/>
      <c r="G163" s="291"/>
      <c r="H163" s="291"/>
      <c r="I163" s="291"/>
      <c r="J163" s="291"/>
      <c r="K163" s="291"/>
    </row>
    <row r="164" ht="7.5" customHeight="1">
      <c r="B164" s="270"/>
      <c r="C164" s="271"/>
      <c r="D164" s="271"/>
      <c r="E164" s="271"/>
      <c r="F164" s="271"/>
      <c r="G164" s="271"/>
      <c r="H164" s="271"/>
      <c r="I164" s="271"/>
      <c r="J164" s="271"/>
      <c r="K164" s="272"/>
    </row>
    <row r="165" ht="45" customHeight="1">
      <c r="B165" s="273"/>
      <c r="C165" s="274" t="s">
        <v>1330</v>
      </c>
      <c r="D165" s="274"/>
      <c r="E165" s="274"/>
      <c r="F165" s="274"/>
      <c r="G165" s="274"/>
      <c r="H165" s="274"/>
      <c r="I165" s="274"/>
      <c r="J165" s="274"/>
      <c r="K165" s="275"/>
    </row>
    <row r="166" ht="17.25" customHeight="1">
      <c r="B166" s="273"/>
      <c r="C166" s="298" t="s">
        <v>1258</v>
      </c>
      <c r="D166" s="298"/>
      <c r="E166" s="298"/>
      <c r="F166" s="298" t="s">
        <v>1259</v>
      </c>
      <c r="G166" s="335"/>
      <c r="H166" s="336" t="s">
        <v>55</v>
      </c>
      <c r="I166" s="336" t="s">
        <v>58</v>
      </c>
      <c r="J166" s="298" t="s">
        <v>1260</v>
      </c>
      <c r="K166" s="275"/>
    </row>
    <row r="167" ht="17.25" customHeight="1">
      <c r="B167" s="276"/>
      <c r="C167" s="300" t="s">
        <v>1261</v>
      </c>
      <c r="D167" s="300"/>
      <c r="E167" s="300"/>
      <c r="F167" s="301" t="s">
        <v>1262</v>
      </c>
      <c r="G167" s="337"/>
      <c r="H167" s="338"/>
      <c r="I167" s="338"/>
      <c r="J167" s="300" t="s">
        <v>1263</v>
      </c>
      <c r="K167" s="278"/>
    </row>
    <row r="168" ht="5.25" customHeight="1">
      <c r="B168" s="306"/>
      <c r="C168" s="303"/>
      <c r="D168" s="303"/>
      <c r="E168" s="303"/>
      <c r="F168" s="303"/>
      <c r="G168" s="304"/>
      <c r="H168" s="303"/>
      <c r="I168" s="303"/>
      <c r="J168" s="303"/>
      <c r="K168" s="327"/>
    </row>
    <row r="169" ht="15" customHeight="1">
      <c r="B169" s="306"/>
      <c r="C169" s="283" t="s">
        <v>1267</v>
      </c>
      <c r="D169" s="283"/>
      <c r="E169" s="283"/>
      <c r="F169" s="305" t="s">
        <v>1264</v>
      </c>
      <c r="G169" s="283"/>
      <c r="H169" s="283" t="s">
        <v>1304</v>
      </c>
      <c r="I169" s="283" t="s">
        <v>1266</v>
      </c>
      <c r="J169" s="283">
        <v>120</v>
      </c>
      <c r="K169" s="327"/>
    </row>
    <row r="170" ht="15" customHeight="1">
      <c r="B170" s="306"/>
      <c r="C170" s="283" t="s">
        <v>1313</v>
      </c>
      <c r="D170" s="283"/>
      <c r="E170" s="283"/>
      <c r="F170" s="305" t="s">
        <v>1264</v>
      </c>
      <c r="G170" s="283"/>
      <c r="H170" s="283" t="s">
        <v>1314</v>
      </c>
      <c r="I170" s="283" t="s">
        <v>1266</v>
      </c>
      <c r="J170" s="283" t="s">
        <v>1315</v>
      </c>
      <c r="K170" s="327"/>
    </row>
    <row r="171" ht="15" customHeight="1">
      <c r="B171" s="306"/>
      <c r="C171" s="283" t="s">
        <v>1212</v>
      </c>
      <c r="D171" s="283"/>
      <c r="E171" s="283"/>
      <c r="F171" s="305" t="s">
        <v>1264</v>
      </c>
      <c r="G171" s="283"/>
      <c r="H171" s="283" t="s">
        <v>1331</v>
      </c>
      <c r="I171" s="283" t="s">
        <v>1266</v>
      </c>
      <c r="J171" s="283" t="s">
        <v>1315</v>
      </c>
      <c r="K171" s="327"/>
    </row>
    <row r="172" ht="15" customHeight="1">
      <c r="B172" s="306"/>
      <c r="C172" s="283" t="s">
        <v>1269</v>
      </c>
      <c r="D172" s="283"/>
      <c r="E172" s="283"/>
      <c r="F172" s="305" t="s">
        <v>1270</v>
      </c>
      <c r="G172" s="283"/>
      <c r="H172" s="283" t="s">
        <v>1331</v>
      </c>
      <c r="I172" s="283" t="s">
        <v>1266</v>
      </c>
      <c r="J172" s="283">
        <v>50</v>
      </c>
      <c r="K172" s="327"/>
    </row>
    <row r="173" ht="15" customHeight="1">
      <c r="B173" s="306"/>
      <c r="C173" s="283" t="s">
        <v>1272</v>
      </c>
      <c r="D173" s="283"/>
      <c r="E173" s="283"/>
      <c r="F173" s="305" t="s">
        <v>1264</v>
      </c>
      <c r="G173" s="283"/>
      <c r="H173" s="283" t="s">
        <v>1331</v>
      </c>
      <c r="I173" s="283" t="s">
        <v>1274</v>
      </c>
      <c r="J173" s="283"/>
      <c r="K173" s="327"/>
    </row>
    <row r="174" ht="15" customHeight="1">
      <c r="B174" s="306"/>
      <c r="C174" s="283" t="s">
        <v>1283</v>
      </c>
      <c r="D174" s="283"/>
      <c r="E174" s="283"/>
      <c r="F174" s="305" t="s">
        <v>1270</v>
      </c>
      <c r="G174" s="283"/>
      <c r="H174" s="283" t="s">
        <v>1331</v>
      </c>
      <c r="I174" s="283" t="s">
        <v>1266</v>
      </c>
      <c r="J174" s="283">
        <v>50</v>
      </c>
      <c r="K174" s="327"/>
    </row>
    <row r="175" ht="15" customHeight="1">
      <c r="B175" s="306"/>
      <c r="C175" s="283" t="s">
        <v>1291</v>
      </c>
      <c r="D175" s="283"/>
      <c r="E175" s="283"/>
      <c r="F175" s="305" t="s">
        <v>1270</v>
      </c>
      <c r="G175" s="283"/>
      <c r="H175" s="283" t="s">
        <v>1331</v>
      </c>
      <c r="I175" s="283" t="s">
        <v>1266</v>
      </c>
      <c r="J175" s="283">
        <v>50</v>
      </c>
      <c r="K175" s="327"/>
    </row>
    <row r="176" ht="15" customHeight="1">
      <c r="B176" s="306"/>
      <c r="C176" s="283" t="s">
        <v>1289</v>
      </c>
      <c r="D176" s="283"/>
      <c r="E176" s="283"/>
      <c r="F176" s="305" t="s">
        <v>1270</v>
      </c>
      <c r="G176" s="283"/>
      <c r="H176" s="283" t="s">
        <v>1331</v>
      </c>
      <c r="I176" s="283" t="s">
        <v>1266</v>
      </c>
      <c r="J176" s="283">
        <v>50</v>
      </c>
      <c r="K176" s="327"/>
    </row>
    <row r="177" ht="15" customHeight="1">
      <c r="B177" s="306"/>
      <c r="C177" s="283" t="s">
        <v>146</v>
      </c>
      <c r="D177" s="283"/>
      <c r="E177" s="283"/>
      <c r="F177" s="305" t="s">
        <v>1264</v>
      </c>
      <c r="G177" s="283"/>
      <c r="H177" s="283" t="s">
        <v>1332</v>
      </c>
      <c r="I177" s="283" t="s">
        <v>1333</v>
      </c>
      <c r="J177" s="283"/>
      <c r="K177" s="327"/>
    </row>
    <row r="178" ht="15" customHeight="1">
      <c r="B178" s="306"/>
      <c r="C178" s="283" t="s">
        <v>58</v>
      </c>
      <c r="D178" s="283"/>
      <c r="E178" s="283"/>
      <c r="F178" s="305" t="s">
        <v>1264</v>
      </c>
      <c r="G178" s="283"/>
      <c r="H178" s="283" t="s">
        <v>1334</v>
      </c>
      <c r="I178" s="283" t="s">
        <v>1335</v>
      </c>
      <c r="J178" s="283">
        <v>1</v>
      </c>
      <c r="K178" s="327"/>
    </row>
    <row r="179" ht="15" customHeight="1">
      <c r="B179" s="306"/>
      <c r="C179" s="283" t="s">
        <v>54</v>
      </c>
      <c r="D179" s="283"/>
      <c r="E179" s="283"/>
      <c r="F179" s="305" t="s">
        <v>1264</v>
      </c>
      <c r="G179" s="283"/>
      <c r="H179" s="283" t="s">
        <v>1336</v>
      </c>
      <c r="I179" s="283" t="s">
        <v>1266</v>
      </c>
      <c r="J179" s="283">
        <v>20</v>
      </c>
      <c r="K179" s="327"/>
    </row>
    <row r="180" ht="15" customHeight="1">
      <c r="B180" s="306"/>
      <c r="C180" s="283" t="s">
        <v>55</v>
      </c>
      <c r="D180" s="283"/>
      <c r="E180" s="283"/>
      <c r="F180" s="305" t="s">
        <v>1264</v>
      </c>
      <c r="G180" s="283"/>
      <c r="H180" s="283" t="s">
        <v>1337</v>
      </c>
      <c r="I180" s="283" t="s">
        <v>1266</v>
      </c>
      <c r="J180" s="283">
        <v>255</v>
      </c>
      <c r="K180" s="327"/>
    </row>
    <row r="181" ht="15" customHeight="1">
      <c r="B181" s="306"/>
      <c r="C181" s="283" t="s">
        <v>147</v>
      </c>
      <c r="D181" s="283"/>
      <c r="E181" s="283"/>
      <c r="F181" s="305" t="s">
        <v>1264</v>
      </c>
      <c r="G181" s="283"/>
      <c r="H181" s="283" t="s">
        <v>1228</v>
      </c>
      <c r="I181" s="283" t="s">
        <v>1266</v>
      </c>
      <c r="J181" s="283">
        <v>10</v>
      </c>
      <c r="K181" s="327"/>
    </row>
    <row r="182" ht="15" customHeight="1">
      <c r="B182" s="306"/>
      <c r="C182" s="283" t="s">
        <v>148</v>
      </c>
      <c r="D182" s="283"/>
      <c r="E182" s="283"/>
      <c r="F182" s="305" t="s">
        <v>1264</v>
      </c>
      <c r="G182" s="283"/>
      <c r="H182" s="283" t="s">
        <v>1338</v>
      </c>
      <c r="I182" s="283" t="s">
        <v>1299</v>
      </c>
      <c r="J182" s="283"/>
      <c r="K182" s="327"/>
    </row>
    <row r="183" ht="15" customHeight="1">
      <c r="B183" s="306"/>
      <c r="C183" s="283" t="s">
        <v>1339</v>
      </c>
      <c r="D183" s="283"/>
      <c r="E183" s="283"/>
      <c r="F183" s="305" t="s">
        <v>1264</v>
      </c>
      <c r="G183" s="283"/>
      <c r="H183" s="283" t="s">
        <v>1340</v>
      </c>
      <c r="I183" s="283" t="s">
        <v>1299</v>
      </c>
      <c r="J183" s="283"/>
      <c r="K183" s="327"/>
    </row>
    <row r="184" ht="15" customHeight="1">
      <c r="B184" s="306"/>
      <c r="C184" s="283" t="s">
        <v>1328</v>
      </c>
      <c r="D184" s="283"/>
      <c r="E184" s="283"/>
      <c r="F184" s="305" t="s">
        <v>1264</v>
      </c>
      <c r="G184" s="283"/>
      <c r="H184" s="283" t="s">
        <v>1341</v>
      </c>
      <c r="I184" s="283" t="s">
        <v>1299</v>
      </c>
      <c r="J184" s="283"/>
      <c r="K184" s="327"/>
    </row>
    <row r="185" ht="15" customHeight="1">
      <c r="B185" s="306"/>
      <c r="C185" s="283" t="s">
        <v>150</v>
      </c>
      <c r="D185" s="283"/>
      <c r="E185" s="283"/>
      <c r="F185" s="305" t="s">
        <v>1270</v>
      </c>
      <c r="G185" s="283"/>
      <c r="H185" s="283" t="s">
        <v>1342</v>
      </c>
      <c r="I185" s="283" t="s">
        <v>1266</v>
      </c>
      <c r="J185" s="283">
        <v>50</v>
      </c>
      <c r="K185" s="327"/>
    </row>
    <row r="186" ht="15" customHeight="1">
      <c r="B186" s="306"/>
      <c r="C186" s="283" t="s">
        <v>1343</v>
      </c>
      <c r="D186" s="283"/>
      <c r="E186" s="283"/>
      <c r="F186" s="305" t="s">
        <v>1270</v>
      </c>
      <c r="G186" s="283"/>
      <c r="H186" s="283" t="s">
        <v>1344</v>
      </c>
      <c r="I186" s="283" t="s">
        <v>1345</v>
      </c>
      <c r="J186" s="283"/>
      <c r="K186" s="327"/>
    </row>
    <row r="187" ht="15" customHeight="1">
      <c r="B187" s="306"/>
      <c r="C187" s="283" t="s">
        <v>1346</v>
      </c>
      <c r="D187" s="283"/>
      <c r="E187" s="283"/>
      <c r="F187" s="305" t="s">
        <v>1270</v>
      </c>
      <c r="G187" s="283"/>
      <c r="H187" s="283" t="s">
        <v>1347</v>
      </c>
      <c r="I187" s="283" t="s">
        <v>1345</v>
      </c>
      <c r="J187" s="283"/>
      <c r="K187" s="327"/>
    </row>
    <row r="188" ht="15" customHeight="1">
      <c r="B188" s="306"/>
      <c r="C188" s="283" t="s">
        <v>1348</v>
      </c>
      <c r="D188" s="283"/>
      <c r="E188" s="283"/>
      <c r="F188" s="305" t="s">
        <v>1270</v>
      </c>
      <c r="G188" s="283"/>
      <c r="H188" s="283" t="s">
        <v>1349</v>
      </c>
      <c r="I188" s="283" t="s">
        <v>1345</v>
      </c>
      <c r="J188" s="283"/>
      <c r="K188" s="327"/>
    </row>
    <row r="189" ht="15" customHeight="1">
      <c r="B189" s="306"/>
      <c r="C189" s="339" t="s">
        <v>1350</v>
      </c>
      <c r="D189" s="283"/>
      <c r="E189" s="283"/>
      <c r="F189" s="305" t="s">
        <v>1270</v>
      </c>
      <c r="G189" s="283"/>
      <c r="H189" s="283" t="s">
        <v>1351</v>
      </c>
      <c r="I189" s="283" t="s">
        <v>1352</v>
      </c>
      <c r="J189" s="340" t="s">
        <v>1353</v>
      </c>
      <c r="K189" s="327"/>
    </row>
    <row r="190" ht="15" customHeight="1">
      <c r="B190" s="306"/>
      <c r="C190" s="290" t="s">
        <v>43</v>
      </c>
      <c r="D190" s="283"/>
      <c r="E190" s="283"/>
      <c r="F190" s="305" t="s">
        <v>1264</v>
      </c>
      <c r="G190" s="283"/>
      <c r="H190" s="280" t="s">
        <v>1354</v>
      </c>
      <c r="I190" s="283" t="s">
        <v>1355</v>
      </c>
      <c r="J190" s="283"/>
      <c r="K190" s="327"/>
    </row>
    <row r="191" ht="15" customHeight="1">
      <c r="B191" s="306"/>
      <c r="C191" s="290" t="s">
        <v>1356</v>
      </c>
      <c r="D191" s="283"/>
      <c r="E191" s="283"/>
      <c r="F191" s="305" t="s">
        <v>1264</v>
      </c>
      <c r="G191" s="283"/>
      <c r="H191" s="283" t="s">
        <v>1357</v>
      </c>
      <c r="I191" s="283" t="s">
        <v>1299</v>
      </c>
      <c r="J191" s="283"/>
      <c r="K191" s="327"/>
    </row>
    <row r="192" ht="15" customHeight="1">
      <c r="B192" s="306"/>
      <c r="C192" s="290" t="s">
        <v>1358</v>
      </c>
      <c r="D192" s="283"/>
      <c r="E192" s="283"/>
      <c r="F192" s="305" t="s">
        <v>1264</v>
      </c>
      <c r="G192" s="283"/>
      <c r="H192" s="283" t="s">
        <v>1359</v>
      </c>
      <c r="I192" s="283" t="s">
        <v>1299</v>
      </c>
      <c r="J192" s="283"/>
      <c r="K192" s="327"/>
    </row>
    <row r="193" ht="15" customHeight="1">
      <c r="B193" s="306"/>
      <c r="C193" s="290" t="s">
        <v>1360</v>
      </c>
      <c r="D193" s="283"/>
      <c r="E193" s="283"/>
      <c r="F193" s="305" t="s">
        <v>1270</v>
      </c>
      <c r="G193" s="283"/>
      <c r="H193" s="283" t="s">
        <v>1361</v>
      </c>
      <c r="I193" s="283" t="s">
        <v>1299</v>
      </c>
      <c r="J193" s="283"/>
      <c r="K193" s="327"/>
    </row>
    <row r="194" ht="15" customHeight="1">
      <c r="B194" s="333"/>
      <c r="C194" s="341"/>
      <c r="D194" s="315"/>
      <c r="E194" s="315"/>
      <c r="F194" s="315"/>
      <c r="G194" s="315"/>
      <c r="H194" s="315"/>
      <c r="I194" s="315"/>
      <c r="J194" s="315"/>
      <c r="K194" s="334"/>
    </row>
    <row r="195" ht="18.75" customHeight="1">
      <c r="B195" s="280"/>
      <c r="C195" s="283"/>
      <c r="D195" s="283"/>
      <c r="E195" s="283"/>
      <c r="F195" s="305"/>
      <c r="G195" s="283"/>
      <c r="H195" s="283"/>
      <c r="I195" s="283"/>
      <c r="J195" s="283"/>
      <c r="K195" s="280"/>
    </row>
    <row r="196" ht="18.75" customHeight="1">
      <c r="B196" s="280"/>
      <c r="C196" s="283"/>
      <c r="D196" s="283"/>
      <c r="E196" s="283"/>
      <c r="F196" s="305"/>
      <c r="G196" s="283"/>
      <c r="H196" s="283"/>
      <c r="I196" s="283"/>
      <c r="J196" s="283"/>
      <c r="K196" s="280"/>
    </row>
    <row r="197" ht="18.75" customHeight="1">
      <c r="B197" s="291"/>
      <c r="C197" s="291"/>
      <c r="D197" s="291"/>
      <c r="E197" s="291"/>
      <c r="F197" s="291"/>
      <c r="G197" s="291"/>
      <c r="H197" s="291"/>
      <c r="I197" s="291"/>
      <c r="J197" s="291"/>
      <c r="K197" s="291"/>
    </row>
    <row r="198" ht="13.5">
      <c r="B198" s="270"/>
      <c r="C198" s="271"/>
      <c r="D198" s="271"/>
      <c r="E198" s="271"/>
      <c r="F198" s="271"/>
      <c r="G198" s="271"/>
      <c r="H198" s="271"/>
      <c r="I198" s="271"/>
      <c r="J198" s="271"/>
      <c r="K198" s="272"/>
    </row>
    <row r="199" ht="21">
      <c r="B199" s="273"/>
      <c r="C199" s="274" t="s">
        <v>1362</v>
      </c>
      <c r="D199" s="274"/>
      <c r="E199" s="274"/>
      <c r="F199" s="274"/>
      <c r="G199" s="274"/>
      <c r="H199" s="274"/>
      <c r="I199" s="274"/>
      <c r="J199" s="274"/>
      <c r="K199" s="275"/>
    </row>
    <row r="200" ht="25.5" customHeight="1">
      <c r="B200" s="273"/>
      <c r="C200" s="342" t="s">
        <v>1363</v>
      </c>
      <c r="D200" s="342"/>
      <c r="E200" s="342"/>
      <c r="F200" s="342" t="s">
        <v>1364</v>
      </c>
      <c r="G200" s="343"/>
      <c r="H200" s="342" t="s">
        <v>1365</v>
      </c>
      <c r="I200" s="342"/>
      <c r="J200" s="342"/>
      <c r="K200" s="275"/>
    </row>
    <row r="201" ht="5.25" customHeight="1">
      <c r="B201" s="306"/>
      <c r="C201" s="303"/>
      <c r="D201" s="303"/>
      <c r="E201" s="303"/>
      <c r="F201" s="303"/>
      <c r="G201" s="283"/>
      <c r="H201" s="303"/>
      <c r="I201" s="303"/>
      <c r="J201" s="303"/>
      <c r="K201" s="327"/>
    </row>
    <row r="202" ht="15" customHeight="1">
      <c r="B202" s="306"/>
      <c r="C202" s="283" t="s">
        <v>1355</v>
      </c>
      <c r="D202" s="283"/>
      <c r="E202" s="283"/>
      <c r="F202" s="305" t="s">
        <v>44</v>
      </c>
      <c r="G202" s="283"/>
      <c r="H202" s="283" t="s">
        <v>1366</v>
      </c>
      <c r="I202" s="283"/>
      <c r="J202" s="283"/>
      <c r="K202" s="327"/>
    </row>
    <row r="203" ht="15" customHeight="1">
      <c r="B203" s="306"/>
      <c r="C203" s="312"/>
      <c r="D203" s="283"/>
      <c r="E203" s="283"/>
      <c r="F203" s="305" t="s">
        <v>45</v>
      </c>
      <c r="G203" s="283"/>
      <c r="H203" s="283" t="s">
        <v>1367</v>
      </c>
      <c r="I203" s="283"/>
      <c r="J203" s="283"/>
      <c r="K203" s="327"/>
    </row>
    <row r="204" ht="15" customHeight="1">
      <c r="B204" s="306"/>
      <c r="C204" s="312"/>
      <c r="D204" s="283"/>
      <c r="E204" s="283"/>
      <c r="F204" s="305" t="s">
        <v>48</v>
      </c>
      <c r="G204" s="283"/>
      <c r="H204" s="283" t="s">
        <v>1368</v>
      </c>
      <c r="I204" s="283"/>
      <c r="J204" s="283"/>
      <c r="K204" s="327"/>
    </row>
    <row r="205" ht="15" customHeight="1">
      <c r="B205" s="306"/>
      <c r="C205" s="283"/>
      <c r="D205" s="283"/>
      <c r="E205" s="283"/>
      <c r="F205" s="305" t="s">
        <v>46</v>
      </c>
      <c r="G205" s="283"/>
      <c r="H205" s="283" t="s">
        <v>1369</v>
      </c>
      <c r="I205" s="283"/>
      <c r="J205" s="283"/>
      <c r="K205" s="327"/>
    </row>
    <row r="206" ht="15" customHeight="1">
      <c r="B206" s="306"/>
      <c r="C206" s="283"/>
      <c r="D206" s="283"/>
      <c r="E206" s="283"/>
      <c r="F206" s="305" t="s">
        <v>47</v>
      </c>
      <c r="G206" s="283"/>
      <c r="H206" s="283" t="s">
        <v>1370</v>
      </c>
      <c r="I206" s="283"/>
      <c r="J206" s="283"/>
      <c r="K206" s="327"/>
    </row>
    <row r="207" ht="15" customHeight="1">
      <c r="B207" s="306"/>
      <c r="C207" s="283"/>
      <c r="D207" s="283"/>
      <c r="E207" s="283"/>
      <c r="F207" s="305"/>
      <c r="G207" s="283"/>
      <c r="H207" s="283"/>
      <c r="I207" s="283"/>
      <c r="J207" s="283"/>
      <c r="K207" s="327"/>
    </row>
    <row r="208" ht="15" customHeight="1">
      <c r="B208" s="306"/>
      <c r="C208" s="283" t="s">
        <v>1311</v>
      </c>
      <c r="D208" s="283"/>
      <c r="E208" s="283"/>
      <c r="F208" s="305" t="s">
        <v>77</v>
      </c>
      <c r="G208" s="283"/>
      <c r="H208" s="283" t="s">
        <v>1371</v>
      </c>
      <c r="I208" s="283"/>
      <c r="J208" s="283"/>
      <c r="K208" s="327"/>
    </row>
    <row r="209" ht="15" customHeight="1">
      <c r="B209" s="306"/>
      <c r="C209" s="312"/>
      <c r="D209" s="283"/>
      <c r="E209" s="283"/>
      <c r="F209" s="305" t="s">
        <v>1206</v>
      </c>
      <c r="G209" s="283"/>
      <c r="H209" s="283" t="s">
        <v>1207</v>
      </c>
      <c r="I209" s="283"/>
      <c r="J209" s="283"/>
      <c r="K209" s="327"/>
    </row>
    <row r="210" ht="15" customHeight="1">
      <c r="B210" s="306"/>
      <c r="C210" s="283"/>
      <c r="D210" s="283"/>
      <c r="E210" s="283"/>
      <c r="F210" s="305" t="s">
        <v>1204</v>
      </c>
      <c r="G210" s="283"/>
      <c r="H210" s="283" t="s">
        <v>1372</v>
      </c>
      <c r="I210" s="283"/>
      <c r="J210" s="283"/>
      <c r="K210" s="327"/>
    </row>
    <row r="211" ht="15" customHeight="1">
      <c r="B211" s="344"/>
      <c r="C211" s="312"/>
      <c r="D211" s="312"/>
      <c r="E211" s="312"/>
      <c r="F211" s="305" t="s">
        <v>1208</v>
      </c>
      <c r="G211" s="290"/>
      <c r="H211" s="331" t="s">
        <v>1209</v>
      </c>
      <c r="I211" s="331"/>
      <c r="J211" s="331"/>
      <c r="K211" s="345"/>
    </row>
    <row r="212" ht="15" customHeight="1">
      <c r="B212" s="344"/>
      <c r="C212" s="312"/>
      <c r="D212" s="312"/>
      <c r="E212" s="312"/>
      <c r="F212" s="305" t="s">
        <v>1210</v>
      </c>
      <c r="G212" s="290"/>
      <c r="H212" s="331" t="s">
        <v>1373</v>
      </c>
      <c r="I212" s="331"/>
      <c r="J212" s="331"/>
      <c r="K212" s="345"/>
    </row>
    <row r="213" ht="15" customHeight="1">
      <c r="B213" s="344"/>
      <c r="C213" s="312"/>
      <c r="D213" s="312"/>
      <c r="E213" s="312"/>
      <c r="F213" s="346"/>
      <c r="G213" s="290"/>
      <c r="H213" s="347"/>
      <c r="I213" s="347"/>
      <c r="J213" s="347"/>
      <c r="K213" s="345"/>
    </row>
    <row r="214" ht="15" customHeight="1">
      <c r="B214" s="344"/>
      <c r="C214" s="283" t="s">
        <v>1335</v>
      </c>
      <c r="D214" s="312"/>
      <c r="E214" s="312"/>
      <c r="F214" s="305">
        <v>1</v>
      </c>
      <c r="G214" s="290"/>
      <c r="H214" s="331" t="s">
        <v>1374</v>
      </c>
      <c r="I214" s="331"/>
      <c r="J214" s="331"/>
      <c r="K214" s="345"/>
    </row>
    <row r="215" ht="15" customHeight="1">
      <c r="B215" s="344"/>
      <c r="C215" s="312"/>
      <c r="D215" s="312"/>
      <c r="E215" s="312"/>
      <c r="F215" s="305">
        <v>2</v>
      </c>
      <c r="G215" s="290"/>
      <c r="H215" s="331" t="s">
        <v>1375</v>
      </c>
      <c r="I215" s="331"/>
      <c r="J215" s="331"/>
      <c r="K215" s="345"/>
    </row>
    <row r="216" ht="15" customHeight="1">
      <c r="B216" s="344"/>
      <c r="C216" s="312"/>
      <c r="D216" s="312"/>
      <c r="E216" s="312"/>
      <c r="F216" s="305">
        <v>3</v>
      </c>
      <c r="G216" s="290"/>
      <c r="H216" s="331" t="s">
        <v>1376</v>
      </c>
      <c r="I216" s="331"/>
      <c r="J216" s="331"/>
      <c r="K216" s="345"/>
    </row>
    <row r="217" ht="15" customHeight="1">
      <c r="B217" s="344"/>
      <c r="C217" s="312"/>
      <c r="D217" s="312"/>
      <c r="E217" s="312"/>
      <c r="F217" s="305">
        <v>4</v>
      </c>
      <c r="G217" s="290"/>
      <c r="H217" s="331" t="s">
        <v>1377</v>
      </c>
      <c r="I217" s="331"/>
      <c r="J217" s="331"/>
      <c r="K217" s="345"/>
    </row>
    <row r="218" ht="12.75" customHeight="1">
      <c r="B218" s="348"/>
      <c r="C218" s="349"/>
      <c r="D218" s="349"/>
      <c r="E218" s="349"/>
      <c r="F218" s="349"/>
      <c r="G218" s="349"/>
      <c r="H218" s="349"/>
      <c r="I218" s="349"/>
      <c r="J218" s="349"/>
      <c r="K218" s="350"/>
    </row>
  </sheetData>
  <sheetProtection autoFilter="0" deleteColumns="0" deleteRows="0" formatCells="0" formatColumns="0" formatRows="0" insertColumns="0" insertHyperlinks="0" insertRows="0" pivotTables="0" sort="0"/>
  <mergeCells count="77">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 ref="G42:J42"/>
    <mergeCell ref="G41:J41"/>
    <mergeCell ref="G43:J43"/>
    <mergeCell ref="G44:J44"/>
    <mergeCell ref="G45:J45"/>
    <mergeCell ref="C122:J122"/>
    <mergeCell ref="C102:J102"/>
    <mergeCell ref="C147:J147"/>
    <mergeCell ref="C165:J165"/>
    <mergeCell ref="C25:J25"/>
    <mergeCell ref="F20:J20"/>
    <mergeCell ref="F23:J23"/>
    <mergeCell ref="F21:J21"/>
    <mergeCell ref="F22:J22"/>
    <mergeCell ref="F19:J19"/>
    <mergeCell ref="D27:J27"/>
    <mergeCell ref="D28:J28"/>
    <mergeCell ref="D30:J30"/>
    <mergeCell ref="D31:J31"/>
    <mergeCell ref="C26:J26"/>
    <mergeCell ref="C3:J3"/>
    <mergeCell ref="C9:J9"/>
    <mergeCell ref="D10:J10"/>
    <mergeCell ref="D15:J15"/>
    <mergeCell ref="C4:J4"/>
    <mergeCell ref="C6:J6"/>
    <mergeCell ref="C7:J7"/>
    <mergeCell ref="D11:J11"/>
    <mergeCell ref="D16:J16"/>
    <mergeCell ref="D17:J17"/>
    <mergeCell ref="F18:J18"/>
    <mergeCell ref="D33:J33"/>
    <mergeCell ref="D34:J34"/>
    <mergeCell ref="D35:J35"/>
    <mergeCell ref="G36:J36"/>
    <mergeCell ref="G37:J37"/>
    <mergeCell ref="G38:J38"/>
    <mergeCell ref="G39:J39"/>
    <mergeCell ref="G40:J40"/>
    <mergeCell ref="D47:J47"/>
    <mergeCell ref="E48:J48"/>
    <mergeCell ref="E49:J49"/>
    <mergeCell ref="D51:J51"/>
    <mergeCell ref="E50:J50"/>
    <mergeCell ref="C52:J52"/>
    <mergeCell ref="C54:J54"/>
    <mergeCell ref="C55:J55"/>
    <mergeCell ref="D61:J61"/>
    <mergeCell ref="C57:J57"/>
    <mergeCell ref="D58:J58"/>
    <mergeCell ref="D59:J59"/>
    <mergeCell ref="D60:J60"/>
    <mergeCell ref="D62:J62"/>
    <mergeCell ref="D65:J65"/>
    <mergeCell ref="D66:J66"/>
    <mergeCell ref="D68:J68"/>
    <mergeCell ref="D63:J63"/>
    <mergeCell ref="D67:J67"/>
    <mergeCell ref="D69:J69"/>
    <mergeCell ref="D70:J70"/>
    <mergeCell ref="C75:J75"/>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mentour\gogo</dc:creator>
  <cp:lastModifiedBy>mentour\gogo</cp:lastModifiedBy>
  <dcterms:created xsi:type="dcterms:W3CDTF">2019-02-15T07:43:40Z</dcterms:created>
  <dcterms:modified xsi:type="dcterms:W3CDTF">2019-02-15T07:43:46Z</dcterms:modified>
</cp:coreProperties>
</file>